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 WORK 2024\31. KEC. LASEM (EVALUASI BAPPEDA)\"/>
    </mc:Choice>
  </mc:AlternateContent>
  <xr:revisionPtr revIDLastSave="0" documentId="13_ncr:1_{132AECFB-9A7A-4280-8957-706A516C0C31}" xr6:coauthVersionLast="43" xr6:coauthVersionMax="47" xr10:uidLastSave="{00000000-0000-0000-0000-000000000000}"/>
  <bookViews>
    <workbookView xWindow="-120" yWindow="-120" windowWidth="20730" windowHeight="11040" xr2:uid="{7A2F3CD2-6C67-44F7-8B03-9EDF15776D2F}"/>
  </bookViews>
  <sheets>
    <sheet name="EVAL PROGRAM DAN KEGIATAN" sheetId="1" r:id="rId1"/>
  </sheets>
  <definedNames>
    <definedName name="_xlnm._FilterDatabase" localSheetId="0" hidden="1">'EVAL PROGRAM DAN KEGIATAN'!$A$8:$AB$72</definedName>
    <definedName name="_xlnm._FilterDatabase">#REF!</definedName>
    <definedName name="_xlnm.Print_Area" localSheetId="0">'EVAL PROGRAM DAN KEGIATAN'!$A$1:$Y$87</definedName>
    <definedName name="_xlnm.Print_Titles" localSheetId="0">'EVAL PROGRAM DAN KEGIATAN'!$5:$8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2" i="1" l="1"/>
  <c r="U50" i="1"/>
  <c r="U11" i="1"/>
  <c r="U12" i="1"/>
  <c r="U65" i="1"/>
  <c r="U66" i="1"/>
  <c r="U62" i="1"/>
  <c r="U63" i="1"/>
  <c r="U58" i="1"/>
  <c r="U57" i="1"/>
  <c r="U59" i="1"/>
  <c r="U51" i="1"/>
  <c r="U52" i="1"/>
  <c r="U45" i="1"/>
  <c r="U48" i="1"/>
  <c r="U46" i="1"/>
  <c r="U40" i="1"/>
  <c r="U36" i="1"/>
  <c r="U31" i="1"/>
  <c r="U23" i="1"/>
  <c r="U21" i="1"/>
  <c r="U17" i="1"/>
  <c r="U13" i="1"/>
  <c r="V29" i="1"/>
  <c r="U9" i="1" l="1"/>
  <c r="W72" i="1"/>
  <c r="V72" i="1"/>
  <c r="W71" i="1"/>
  <c r="V71" i="1"/>
  <c r="W70" i="1"/>
  <c r="V70" i="1"/>
  <c r="W69" i="1"/>
  <c r="V69" i="1"/>
  <c r="W68" i="1"/>
  <c r="V68" i="1"/>
  <c r="W67" i="1"/>
  <c r="V67" i="1"/>
  <c r="V66" i="1"/>
  <c r="S66" i="1"/>
  <c r="W66" i="1" s="1"/>
  <c r="Q66" i="1"/>
  <c r="Q65" i="1" s="1"/>
  <c r="O66" i="1"/>
  <c r="O65" i="1" s="1"/>
  <c r="V65" i="1"/>
  <c r="W64" i="1"/>
  <c r="V64" i="1"/>
  <c r="V63" i="1"/>
  <c r="S63" i="1"/>
  <c r="W63" i="1" s="1"/>
  <c r="Q63" i="1"/>
  <c r="Q62" i="1" s="1"/>
  <c r="O63" i="1"/>
  <c r="O62" i="1" s="1"/>
  <c r="V62" i="1"/>
  <c r="W61" i="1"/>
  <c r="V61" i="1"/>
  <c r="W60" i="1"/>
  <c r="V60" i="1"/>
  <c r="V59" i="1"/>
  <c r="S59" i="1"/>
  <c r="Q59" i="1"/>
  <c r="Q57" i="1" s="1"/>
  <c r="O59" i="1"/>
  <c r="O57" i="1" s="1"/>
  <c r="V58" i="1"/>
  <c r="V57" i="1"/>
  <c r="W56" i="1"/>
  <c r="V56" i="1"/>
  <c r="W55" i="1"/>
  <c r="V55" i="1"/>
  <c r="W54" i="1"/>
  <c r="V54" i="1"/>
  <c r="V53" i="1"/>
  <c r="V52" i="1"/>
  <c r="S52" i="1"/>
  <c r="W52" i="1" s="1"/>
  <c r="Q52" i="1"/>
  <c r="Q50" i="1" s="1"/>
  <c r="O52" i="1"/>
  <c r="O50" i="1" s="1"/>
  <c r="V51" i="1"/>
  <c r="V50" i="1"/>
  <c r="W49" i="1"/>
  <c r="V49" i="1"/>
  <c r="V48" i="1"/>
  <c r="S48" i="1"/>
  <c r="W48" i="1" s="1"/>
  <c r="Q48" i="1"/>
  <c r="O48" i="1"/>
  <c r="W47" i="1"/>
  <c r="V47" i="1"/>
  <c r="V46" i="1"/>
  <c r="S46" i="1"/>
  <c r="W46" i="1" s="1"/>
  <c r="O46" i="1"/>
  <c r="V45" i="1"/>
  <c r="W44" i="1"/>
  <c r="V44" i="1"/>
  <c r="W43" i="1"/>
  <c r="V43" i="1"/>
  <c r="W42" i="1"/>
  <c r="V42" i="1"/>
  <c r="W41" i="1"/>
  <c r="V41" i="1"/>
  <c r="V40" i="1"/>
  <c r="S40" i="1"/>
  <c r="W40" i="1" s="1"/>
  <c r="Q40" i="1"/>
  <c r="O40" i="1"/>
  <c r="W39" i="1"/>
  <c r="V39" i="1"/>
  <c r="W38" i="1"/>
  <c r="V38" i="1"/>
  <c r="W37" i="1"/>
  <c r="V37" i="1"/>
  <c r="V36" i="1"/>
  <c r="S36" i="1"/>
  <c r="W36" i="1" s="1"/>
  <c r="Q36" i="1"/>
  <c r="O36" i="1"/>
  <c r="W35" i="1"/>
  <c r="V35" i="1"/>
  <c r="W34" i="1"/>
  <c r="V34" i="1"/>
  <c r="W33" i="1"/>
  <c r="V33" i="1"/>
  <c r="W32" i="1"/>
  <c r="V32" i="1"/>
  <c r="V31" i="1"/>
  <c r="S31" i="1"/>
  <c r="W31" i="1" s="1"/>
  <c r="Q31" i="1"/>
  <c r="O31" i="1"/>
  <c r="W30" i="1"/>
  <c r="V30" i="1"/>
  <c r="W29" i="1"/>
  <c r="W28" i="1"/>
  <c r="V28" i="1"/>
  <c r="W27" i="1"/>
  <c r="V27" i="1"/>
  <c r="W26" i="1"/>
  <c r="V26" i="1"/>
  <c r="W25" i="1"/>
  <c r="V25" i="1"/>
  <c r="W24" i="1"/>
  <c r="V24" i="1"/>
  <c r="V23" i="1"/>
  <c r="S23" i="1"/>
  <c r="W23" i="1" s="1"/>
  <c r="Q23" i="1"/>
  <c r="O23" i="1"/>
  <c r="W22" i="1"/>
  <c r="V22" i="1"/>
  <c r="V21" i="1"/>
  <c r="S21" i="1"/>
  <c r="W21" i="1" s="1"/>
  <c r="Q21" i="1"/>
  <c r="O21" i="1"/>
  <c r="W20" i="1"/>
  <c r="V20" i="1"/>
  <c r="W19" i="1"/>
  <c r="V19" i="1"/>
  <c r="W18" i="1"/>
  <c r="V18" i="1"/>
  <c r="V17" i="1"/>
  <c r="S17" i="1"/>
  <c r="W17" i="1" s="1"/>
  <c r="Q17" i="1"/>
  <c r="O17" i="1"/>
  <c r="W16" i="1"/>
  <c r="V16" i="1"/>
  <c r="W15" i="1"/>
  <c r="V15" i="1"/>
  <c r="W14" i="1"/>
  <c r="V14" i="1"/>
  <c r="V13" i="1"/>
  <c r="S13" i="1"/>
  <c r="Q13" i="1"/>
  <c r="O13" i="1"/>
  <c r="V12" i="1"/>
  <c r="S50" i="1" l="1"/>
  <c r="W50" i="1" s="1"/>
  <c r="S62" i="1"/>
  <c r="W62" i="1" s="1"/>
  <c r="S65" i="1"/>
  <c r="W65" i="1" s="1"/>
  <c r="O45" i="1"/>
  <c r="Q45" i="1"/>
  <c r="S12" i="1"/>
  <c r="W13" i="1"/>
  <c r="S45" i="1"/>
  <c r="W45" i="1" s="1"/>
  <c r="O12" i="1"/>
  <c r="S57" i="1"/>
  <c r="W57" i="1" s="1"/>
  <c r="W59" i="1"/>
  <c r="Q12" i="1"/>
  <c r="Q11" i="1" l="1"/>
  <c r="Q9" i="1" s="1"/>
  <c r="O11" i="1"/>
  <c r="O9" i="1" s="1"/>
  <c r="S11" i="1"/>
  <c r="S9" i="1" l="1"/>
  <c r="W9" i="1" s="1"/>
  <c r="W11" i="1"/>
</calcChain>
</file>

<file path=xl/sharedStrings.xml><?xml version="1.0" encoding="utf-8"?>
<sst xmlns="http://schemas.openxmlformats.org/spreadsheetml/2006/main" count="542" uniqueCount="213">
  <si>
    <t>EVALUASI RENCANA KERJA PEMERINTAH DAERAH (RKPD)</t>
  </si>
  <si>
    <t>URUSAN</t>
  </si>
  <si>
    <t>PROGRAM/KEGIATAN/ SUB KEGIATAN</t>
  </si>
  <si>
    <t>INDIKATOR PROGRAM (OUTCOME) / KEGIATAN (OUTPUT) / SUB KEGIATAN</t>
  </si>
  <si>
    <t>CAPAIAN 2023</t>
  </si>
  <si>
    <t>OPD</t>
  </si>
  <si>
    <t>RPJMD/RENSTRA</t>
  </si>
  <si>
    <t>P RKPD</t>
  </si>
  <si>
    <t>P APBD</t>
  </si>
  <si>
    <t>REALISASI</t>
  </si>
  <si>
    <t>TARGET</t>
  </si>
  <si>
    <t>PAGU</t>
  </si>
  <si>
    <t>U</t>
  </si>
  <si>
    <t>UB</t>
  </si>
  <si>
    <t>PROGRAM PENUNJANG URUSAN PEMERINTAHAN DAERAH KABUPATEN/KOTA</t>
  </si>
  <si>
    <t>Angka</t>
  </si>
  <si>
    <t>P</t>
  </si>
  <si>
    <t>2.01</t>
  </si>
  <si>
    <t>K</t>
  </si>
  <si>
    <t>Penyusunan Dokumen Perencanaan Perangkat Daerah</t>
  </si>
  <si>
    <t>Jumlah Dokumen Perencanaan Perangkat Daerah</t>
  </si>
  <si>
    <t>Dokumen</t>
  </si>
  <si>
    <t>SK</t>
  </si>
  <si>
    <t>Koordinasi dan Penyusunan Dokumen RKA-SKPD</t>
  </si>
  <si>
    <t>Jumlah Dokumen RKA-SKPD dan Laporan Hasil Koordinasi Penyusunan Dokumen RKA-SKPD</t>
  </si>
  <si>
    <t>Laporan</t>
  </si>
  <si>
    <t>Evaluasi Kinerja Perangkat Daerah</t>
  </si>
  <si>
    <t>Jumlah Laporan Evaluasi Kinerja Perangkat Daerah</t>
  </si>
  <si>
    <t>2.02</t>
  </si>
  <si>
    <t>Administrasi Keuangan Perangkat Daerah</t>
  </si>
  <si>
    <t>Penyediaan Gaji dan Tunjangan ASN</t>
  </si>
  <si>
    <t>Jumlah Orang yang Menerima Gaji dan Tunjangan ASN</t>
  </si>
  <si>
    <t>Orang/bulan</t>
  </si>
  <si>
    <t>Pelaksanaan Penatausahaan dan Pengujian/Verifikasi Keuangan SKPD</t>
  </si>
  <si>
    <t>Jumlah Dokumen Penatausahaan dan Pengujian/Verifikasi Keuangan SKPD</t>
  </si>
  <si>
    <t>Koordinasi dan Penyusunan Laporan Keuangan Akhir Tahun SKPD</t>
  </si>
  <si>
    <t>Jumlah Laporan Keuangan Akhir Tahun SKPD dan Laporan Hasil Koordinasi Penyusunan Laporan Keuangan Akhir Tahun SKPD</t>
  </si>
  <si>
    <t>2.05</t>
  </si>
  <si>
    <t>Administrasi Kepegawaian Perangkat Daerah</t>
  </si>
  <si>
    <t>Orang</t>
  </si>
  <si>
    <t>2.06</t>
  </si>
  <si>
    <t>Administrasi Umum Perangkat Daerah</t>
  </si>
  <si>
    <t>Penyediaan Komponen Instalasi Listrik/Penerangan Bangunan Kantor</t>
  </si>
  <si>
    <t>Jumlah Paket Komponen Instalasi Listrik/Penerangan Bangunan Kantor yang Disediakan</t>
  </si>
  <si>
    <t>Paket</t>
  </si>
  <si>
    <t>Penyediaan Peralatan Rumah Tangga</t>
  </si>
  <si>
    <t>Jumlah Paket Peralatan Rumah Tangga yang Disediakan</t>
  </si>
  <si>
    <t>Penyediaan Bahan Logistik Kantor</t>
  </si>
  <si>
    <t>Jumlah Paket Bahan Logistik Kantor yang Disediakan</t>
  </si>
  <si>
    <t>Penyediaan Barang Cetakan dan Penggandaan</t>
  </si>
  <si>
    <t>Jumlah Paket Barang Cetakan dan Penggandaan yang Disediakan</t>
  </si>
  <si>
    <t>Penyediaan Bahan/Material</t>
  </si>
  <si>
    <t>Jumlah Paket Bahan/Material yang Disediakan</t>
  </si>
  <si>
    <t>Penyelenggaraan Rapat Koordinasi dan Konsultasi SKPD</t>
  </si>
  <si>
    <t>Jumlah Laporan Penyelenggaraan Rapat Koordinasi dan Konsultasi SKPD</t>
  </si>
  <si>
    <t>2.07</t>
  </si>
  <si>
    <t>Pengadaan Barang Milik Daerah Penunjang Urusan Pemerintah Daerah</t>
  </si>
  <si>
    <t>Pengadaan Peralatan dan Mesin Lainnya</t>
  </si>
  <si>
    <t>Jumlah Unit Peralatan dan Mesin Lainnya yang Disediakan</t>
  </si>
  <si>
    <t>Unit</t>
  </si>
  <si>
    <t>Pengadaan Gedung Kantor atau Bangunan Lainnya</t>
  </si>
  <si>
    <t>Jumlah Unit Gedung Kantor atau Bangunan Lainnya yang Disediakan</t>
  </si>
  <si>
    <t>2.08</t>
  </si>
  <si>
    <t>Penyediaan Jasa Penunjang Urusan Pemerintahan Daerah</t>
  </si>
  <si>
    <t>Penyediaan Jasa Surat Menyurat</t>
  </si>
  <si>
    <t>Jumlah Laporan Penyediaan Jasa Surat Menyurat</t>
  </si>
  <si>
    <t>Penyediaan Jasa Komunikasi, Sumber Daya Air dan Listrik</t>
  </si>
  <si>
    <t>Jumlah Laporan Penyediaan Jasa Komunikasi, Sumber Daya Air dan Listrik yang Disediakan</t>
  </si>
  <si>
    <t>Penyediaan Jasa Pelayanan Umum Kantor</t>
  </si>
  <si>
    <t>Jumlah Laporan Penyediaan Jasa Pelayanan Umum Kantor yang Disediakan</t>
  </si>
  <si>
    <t>2.09</t>
  </si>
  <si>
    <t>Pemeliharaan Barang Milik Daerah Penunjang Urusan Pemerintahan Daerah</t>
  </si>
  <si>
    <t>Pemeliharaan Peralatan dan Mesin Lainnya</t>
  </si>
  <si>
    <t>Jumlah Peralatan dan Mesin Lainnya yang Dipelihara</t>
  </si>
  <si>
    <t>Pemeliharaan/Rehabilitasi Gedung Kantor dan Bangunan Lainnya</t>
  </si>
  <si>
    <t>Jumlah Gedung Kantor dan Bangunan Lainnya yang Dipelihara/Direhabilitasi</t>
  </si>
  <si>
    <t>%</t>
  </si>
  <si>
    <t>2.04</t>
  </si>
  <si>
    <t>Pendataan dan Pengolahan Administrasi Kepegawaian</t>
  </si>
  <si>
    <t>Jumlah Dokumen Pendataan dan Pengolahan Administrasi Kepegawaian</t>
  </si>
  <si>
    <t>Penyediaan Peralatan dan Perlengkapan Kantor</t>
  </si>
  <si>
    <t>Jumlah Paket Peralatan dan Perlengkapan Kantor yang Disediakan</t>
  </si>
  <si>
    <t>Pengadaan Kendaraan Perorangan Dinas atau Kendaraan Dinas Jabatan</t>
  </si>
  <si>
    <t>Jumlah Unit Kendaraan Perorangan Dinas atau Kendaraan Dinas Jabatan yang Disediakan</t>
  </si>
  <si>
    <t>Pengadaan Mebel</t>
  </si>
  <si>
    <t>Jumlah Paket Mebel yang Disediakan</t>
  </si>
  <si>
    <t>Jumlah Kendaraan Perorangan Dinas atau Kendaraan Dinas Jabatan yang Dipelihara dan dibayarkan Pajaknya</t>
  </si>
  <si>
    <t>Penyediaan Jasa Pemeliharaan, Biaya Pemeliharaan, dan Pajak Kendaraan Perorangan Dinas atau Kendaraan Dinas Jabatan</t>
  </si>
  <si>
    <t>% Keselarasan Perencanaan terhadap Capaian Kinerja Perangkat Daerah</t>
  </si>
  <si>
    <t>% pemenuhan pelayanan umum</t>
  </si>
  <si>
    <t>Desa</t>
  </si>
  <si>
    <t>Rata-rata IKM Desa</t>
  </si>
  <si>
    <t>% BMD dengan kondisi baik</t>
  </si>
  <si>
    <t>UNSUR KEWILAYAHAN</t>
  </si>
  <si>
    <t>KECAMATAN</t>
  </si>
  <si>
    <t>% pemenuhan pelayanan administrasi perkantoran</t>
  </si>
  <si>
    <t>PROGRAM PENYELENGGARAAN PEMERINTAHAN DAN PELAYANAN PUBLIK</t>
  </si>
  <si>
    <t>Capaian urusan pemerintahan yang dilimpahkan ke camat</t>
  </si>
  <si>
    <t>Penyelenggaraan Urusan Pemerintahan yang Tidak Dilaksanakan oleh Unit Kerja Perangkat Daerah yang Ada di Kecamatan</t>
  </si>
  <si>
    <t>Peningkatan Efektifitas Pelaksanaan Pelayanan kepada Masyarakat di Wilayah Kecamatan</t>
  </si>
  <si>
    <t>Jumlah Laporan Peningkatan Efektifitas Pelaksanaan Pelayanan kepada Masyarakat di Wilayah Kecamatan</t>
  </si>
  <si>
    <t>Pelaksanaan Urusan Pemerintahan yang Dilimpahkan kepada Camat</t>
  </si>
  <si>
    <t>Pelaksanaan Urusan Pemerintahan yang Terkait dengan Kewenangan Lain yang Dilimpahkan</t>
  </si>
  <si>
    <t>Jumlah Laporan Pelaksanaan Kewenangan Lain yang Dilimpahkan</t>
  </si>
  <si>
    <t>PROGRAM PEMBERDAYAAN MASYARAKAT DESA DAN KELURAHAN</t>
  </si>
  <si>
    <t>Persentase kontribusi dana desa/ kelurahan untuk pemberdayaan masyarkat</t>
  </si>
  <si>
    <t>Koordinasi Kegiatan Pemberdayaan Desa</t>
  </si>
  <si>
    <t>Peningkatan Partisipasi Masyarakat dalam Forum Musyawarah Perencanaan Pembangunan di Desa</t>
  </si>
  <si>
    <t>Jumlah Lembaga Kemasyarakatan yang Berpartisipasi dalam Forum Musyawarah Perencanaan Pembangunan di Kelurahan</t>
  </si>
  <si>
    <t>Peningkatan Efektifitas Kegiatan Pemberdayaan Masyarakat di Wilayah Kecamatan</t>
  </si>
  <si>
    <t>Jumlah Laporan Peningkatan Efektivitas Kegiatan Pemberdayaan Masyarakat di Wilayah Kecamatan</t>
  </si>
  <si>
    <t>PROGRAM KOORDINASI KETENTRAMAN DAN KETERTIBAN UMUM</t>
  </si>
  <si>
    <t>Koordinasi Upaya Penyelenggaraan Ketenteraman dan Ketertiban Umum</t>
  </si>
  <si>
    <t>Sinergitas dengan Kepolisian Negara Republik Indonesia, Tentara Nasional Indonesia dan Instansi Vertikal di Wilayah Kecamatan</t>
  </si>
  <si>
    <t>Jumlah Laporan Hasil Sinergitas dengan Kepolisian Negara Republik Indonesia, Tentara Nasional Indonesia dan Instansi Vertikal di Wilayah Kecamatan</t>
  </si>
  <si>
    <t>PROGRAM PEMBINAAN DAN PENGAWASAN PEMERINTAHAN DESA</t>
  </si>
  <si>
    <t>Persentase desa dengan tata kelola pemerintah baik</t>
  </si>
  <si>
    <t>Fasilitasi, Rekomendasi dan Koordinasi Pembinaan dan Pengawasan Pemerintahan Desa</t>
  </si>
  <si>
    <t>Fasilitasi Administrasi Tata Pemerintahan Desa</t>
  </si>
  <si>
    <t>Jumlah Dokumen yang Difasilitasi dalam rangka Administrasi Tata Pemerintahan Desa</t>
  </si>
  <si>
    <t>Fasilitasi Pengelolaan Keuangan Desa dan Pendayagunaan Aset Desa</t>
  </si>
  <si>
    <t>Jumlah Dokumen yang Difasilitasi dalam rangka Pengelolaan Keuangan Desa dan Pendayagunaan Aset Desa</t>
  </si>
  <si>
    <t>Fasilitasi Pelaksanaan Tugas Kepala Desa dan Perangkat Desa</t>
  </si>
  <si>
    <t>Jumlah Dokumen Fasilitasi dalam rangka Pelaksanaan Tugas Kepala Desa dan Perangkat Desa</t>
  </si>
  <si>
    <t>Fasilitasi Penyusunan Perencanaan Pembangunan Partisipatif</t>
  </si>
  <si>
    <t>Jumlah Dokumen Fasilitasi dalam rangka Perencanaan Pembangunan Partisipatif</t>
  </si>
  <si>
    <t>Jumlah Lembaga Kemasyarakatan yang Berpartisipasi dalam Forum Musyawarah Perencanaan Pembangunan di Desa</t>
  </si>
  <si>
    <t>Cakupan penyelenggaraan urusan ketentraman dan ketertiban umum</t>
  </si>
  <si>
    <t>PROGRAM PENYELENGGARAAN URUSAN PEMERINTAHAN UMUM</t>
  </si>
  <si>
    <t>Penyelenggaraan Urusan Pemerintahan Umum Sesuai Penugasan Kepala Daerah</t>
  </si>
  <si>
    <t>Pembinaan Wawasan Kebangsaan dan Ketahanan Nasional dalam rangka Memantapkan Pengamalan Pancasila, Pelaksanaan Undang-Undang Dasar Negara Republik Indonesia Tahun 1945, Pelestarian Bhinneka Tunggal Ika serta Pemertahanan dan Pemeliharaan Keutuhan Negara Kesatuan Republik Indonesia</t>
  </si>
  <si>
    <t>Jumlah desa dengan swadayamasyarakat ≥ Rp. 20.000.000,-</t>
  </si>
  <si>
    <t>Cakupan penyelenggaraan urusan pemerintahan umum</t>
  </si>
  <si>
    <t>Persentase Penyelenggaraan Urusan Pemerintahan Umum</t>
  </si>
  <si>
    <t>Jumlah Orang yang Mengikuti Pembinaan Wawasan Kebangsaan dan Ketahanan Nasional dalam rangka Memantapkan Pengamalan Pancasila, Pelaksanaan Undang-Undang Dasar Negara Republik Indonesia Tahun 1945, Pelestarian Bhinneka Tunggal Ika serta Pemertahanan dan Pemeliharaan Keutuhan Negara Kesatuan Republik Indonesia</t>
  </si>
  <si>
    <t>Fasilitasi Pelaksanaan Pemilihan Kepala Desa</t>
  </si>
  <si>
    <t>Jumlah Dokumen Fasilitasi dalam rangka Pelaksanaan Pemilihan Kepala Desa</t>
  </si>
  <si>
    <t>Persentase penyelenggaraan penunjang kesejahteraan masyarakat yang ditangani</t>
  </si>
  <si>
    <t>KECAMATAN LASEM</t>
  </si>
  <si>
    <t>31. KEC. LASEM</t>
  </si>
  <si>
    <t>Nilai SAKIP OPD Kec. Lasem</t>
  </si>
  <si>
    <t>% dokumen pelaporan keuangan dengan kualitas baik</t>
  </si>
  <si>
    <t>% dokumen kepegawaian yang dikelola</t>
  </si>
  <si>
    <t>% Ketercukupan Sarana PrasaranaAparatur</t>
  </si>
  <si>
    <t>% penyelenggaraan penunjang kesejahteraan masyarakat yang ditangani</t>
  </si>
  <si>
    <t>Persentase Pelaksanaan Pembangunan secara swakelola</t>
  </si>
  <si>
    <t>Persentase Penetapan APBDesa &amp; Penyampaian SPJ Tepat waktu</t>
  </si>
  <si>
    <t>Cakupan penyelenggaraan urusan ketertiban dan ketertiban umum ke</t>
  </si>
  <si>
    <t>prosentase penyelesaian permasalahan ketertiban dan ketentraman umum</t>
  </si>
  <si>
    <t>Persentase peningkatan sinergitas dengan Forkompimcam</t>
  </si>
  <si>
    <t>nilai</t>
  </si>
  <si>
    <t>Fasilitasi Penyusunan Program dan Pelaksanaan Pemberdayaan Masyarakat Desa</t>
  </si>
  <si>
    <t>Jumlah Dokumen Fasilitasi dalam rangka Program dan Pelaksanaan Pemberdayaan Masyarakat Desa</t>
  </si>
  <si>
    <t>MENJADI 900.1.15.5-1317 Tahun 2023</t>
  </si>
  <si>
    <t xml:space="preserve">PROGRAM PENUNJANG URUSAN PEMERINTAHAN DAERAH KABUPATEN/KOTA </t>
  </si>
  <si>
    <t xml:space="preserve">Perencanaan, Penganggaran, dan Evaluasi Kinerja Perangkat Daerah </t>
  </si>
  <si>
    <t xml:space="preserve">Administrasi Keuangan Perangkat Daerah </t>
  </si>
  <si>
    <t xml:space="preserve">Administrasi Kepegawaian Perangkat Daerah </t>
  </si>
  <si>
    <t xml:space="preserve">Administrasi Umum Perangkat Daerah </t>
  </si>
  <si>
    <t xml:space="preserve">Pengadaan Barang Milik Daerah Penunjang Urusan Pemerintah Daerah </t>
  </si>
  <si>
    <t xml:space="preserve">Penyediaan Jasa Penunjang Urusan Pemerintahan Daerah </t>
  </si>
  <si>
    <t xml:space="preserve">Pemeliharaan Barang Milik Daerah Penunjang Urusan Pemerintahan Daerah </t>
  </si>
  <si>
    <t>KODE
SEBELUM Kepmendagri 050_5889 Tahun 2021</t>
  </si>
  <si>
    <t>KODE
MENJADI
900.1.15.5-1317 Tahun 2023</t>
  </si>
  <si>
    <t>SEBELUM Kepmendagri 050_5889 Tahun 2021</t>
  </si>
  <si>
    <t>01.02.01</t>
  </si>
  <si>
    <t>1.02.01.2.01</t>
  </si>
  <si>
    <t>1.02.01.2.01.0001</t>
  </si>
  <si>
    <t>1.02.01.2.01.0002</t>
  </si>
  <si>
    <t>1.02.01.2.01.0007</t>
  </si>
  <si>
    <t>1.02.01.2.02</t>
  </si>
  <si>
    <t>1.02.01.2.02.0001</t>
  </si>
  <si>
    <t>1.02.01.2.02.0003</t>
  </si>
  <si>
    <t>1.02.01.2.02.0005</t>
  </si>
  <si>
    <t>1.02.01.2.05</t>
  </si>
  <si>
    <t>1.02.01.2.05.0003</t>
  </si>
  <si>
    <t>1.02.01.2.06</t>
  </si>
  <si>
    <t>1.02.01.2.06.0001</t>
  </si>
  <si>
    <t>1.02.01.2.06.0002</t>
  </si>
  <si>
    <t>1.02.01.2.06.0003</t>
  </si>
  <si>
    <t>1.02.01.2.06.0004</t>
  </si>
  <si>
    <t>1.02.01.2.06.0005</t>
  </si>
  <si>
    <t>1.02.01.2.06.0007</t>
  </si>
  <si>
    <t>1.02.01.2.06.0009</t>
  </si>
  <si>
    <t>1.02.01.2.07</t>
  </si>
  <si>
    <t>1.02.01.2.07.0005</t>
  </si>
  <si>
    <t>1.02.01.2.07.0006</t>
  </si>
  <si>
    <t>1.02.01.2.08</t>
  </si>
  <si>
    <t>1.02.01.2.08.0001</t>
  </si>
  <si>
    <t>1.02.01.2.08.0002</t>
  </si>
  <si>
    <t>1.02.01.2.08.0004</t>
  </si>
  <si>
    <t>1.02.01.2.09</t>
  </si>
  <si>
    <t>1.02.01.2.09.0006</t>
  </si>
  <si>
    <t>1.02.01.2.09.0009</t>
  </si>
  <si>
    <t>1.02.01.2.07.0009</t>
  </si>
  <si>
    <t>1.02.01.2.09.0001</t>
  </si>
  <si>
    <t>7.01.02.2.02.0003</t>
  </si>
  <si>
    <t>7.01.02.2.04.0003</t>
  </si>
  <si>
    <t>7.01.03.2.01.0001</t>
  </si>
  <si>
    <t>7.01.03.2.01.0003</t>
  </si>
  <si>
    <t>7.01.04.2.01.0001</t>
  </si>
  <si>
    <t>7.01.06.2.01.0002</t>
  </si>
  <si>
    <t>7.01.06.2.01.0003</t>
  </si>
  <si>
    <t>7.01.06.2.01.0005</t>
  </si>
  <si>
    <t>7.01.06.2.01.0013</t>
  </si>
  <si>
    <t>Lembaga Kemasyarakatan</t>
  </si>
  <si>
    <t>7.01.05.2.01.0001</t>
  </si>
  <si>
    <t>7.01.06.2.01.0006</t>
  </si>
  <si>
    <t>PERMASALAHAN</t>
  </si>
  <si>
    <t>KABUPATEN REMBANG TAHUN 2023</t>
  </si>
  <si>
    <t>Karena tidak bisa mencairkan dana karena Anggaran tidak tersedia di Pemerintah Daerah</t>
  </si>
  <si>
    <t>efisiensi anggaran</t>
  </si>
  <si>
    <t>Karean tidak bisa mencairkan anggaran yang sudah direncanakan / Honor Forkompimcam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</si>
</sst>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0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12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b/>
      <sz val="11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18"/>
      <color theme="0"/>
      <name val="Bookman Old Style"/>
      <family val="1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41" fontId="2" fillId="0" borderId="0" xfId="2" applyFont="1" applyBorder="1" applyAlignment="1">
      <alignment horizontal="left" vertical="top"/>
    </xf>
    <xf numFmtId="41" fontId="2" fillId="0" borderId="0" xfId="2" applyFont="1" applyFill="1" applyBorder="1" applyAlignment="1">
      <alignment vertical="top"/>
    </xf>
    <xf numFmtId="0" fontId="2" fillId="0" borderId="0" xfId="0" applyFont="1" applyAlignment="1">
      <alignment vertical="top"/>
    </xf>
    <xf numFmtId="41" fontId="3" fillId="0" borderId="0" xfId="2" applyFont="1" applyBorder="1" applyAlignment="1">
      <alignment horizontal="center" vertical="top"/>
    </xf>
    <xf numFmtId="41" fontId="3" fillId="0" borderId="0" xfId="2" applyFont="1" applyBorder="1" applyAlignment="1">
      <alignment horizontal="center" vertical="center"/>
    </xf>
    <xf numFmtId="41" fontId="3" fillId="0" borderId="0" xfId="2" applyFont="1" applyBorder="1" applyAlignment="1">
      <alignment horizontal="left" vertical="top"/>
    </xf>
    <xf numFmtId="41" fontId="3" fillId="0" borderId="0" xfId="2" applyFont="1" applyBorder="1" applyAlignment="1">
      <alignment horizontal="left" vertical="top" wrapText="1"/>
    </xf>
    <xf numFmtId="41" fontId="3" fillId="0" borderId="0" xfId="2" applyFont="1" applyBorder="1" applyAlignment="1">
      <alignment horizontal="center" vertical="top" wrapText="1"/>
    </xf>
    <xf numFmtId="41" fontId="3" fillId="0" borderId="0" xfId="2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1" fontId="4" fillId="2" borderId="1" xfId="2" applyFont="1" applyFill="1" applyBorder="1" applyAlignment="1">
      <alignment horizontal="center" vertical="center" wrapText="1"/>
    </xf>
    <xf numFmtId="41" fontId="4" fillId="2" borderId="0" xfId="2" applyFont="1" applyFill="1" applyBorder="1" applyAlignment="1">
      <alignment horizontal="left" vertical="top" wrapText="1"/>
    </xf>
    <xf numFmtId="41" fontId="5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/>
    </xf>
    <xf numFmtId="41" fontId="4" fillId="6" borderId="1" xfId="1" applyNumberFormat="1" applyFont="1" applyFill="1" applyBorder="1" applyAlignment="1">
      <alignment horizontal="right" vertical="top"/>
    </xf>
    <xf numFmtId="0" fontId="4" fillId="6" borderId="1" xfId="0" applyFont="1" applyFill="1" applyBorder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0" fontId="4" fillId="7" borderId="1" xfId="0" applyFont="1" applyFill="1" applyBorder="1" applyAlignment="1">
      <alignment horizontal="center" vertical="top"/>
    </xf>
    <xf numFmtId="0" fontId="4" fillId="7" borderId="0" xfId="0" applyFont="1" applyFill="1" applyAlignment="1">
      <alignment horizontal="left" vertical="top"/>
    </xf>
    <xf numFmtId="0" fontId="4" fillId="8" borderId="1" xfId="0" applyFont="1" applyFill="1" applyBorder="1" applyAlignment="1">
      <alignment horizontal="center" vertical="top"/>
    </xf>
    <xf numFmtId="0" fontId="4" fillId="8" borderId="0" xfId="0" applyFont="1" applyFill="1" applyAlignment="1">
      <alignment horizontal="left" vertical="top"/>
    </xf>
    <xf numFmtId="43" fontId="4" fillId="0" borderId="0" xfId="0" applyNumberFormat="1" applyFont="1" applyAlignment="1">
      <alignment vertical="top"/>
    </xf>
    <xf numFmtId="0" fontId="5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41" fontId="5" fillId="9" borderId="1" xfId="0" applyNumberFormat="1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vertical="top"/>
    </xf>
    <xf numFmtId="0" fontId="5" fillId="10" borderId="0" xfId="0" applyFont="1" applyFill="1" applyAlignment="1">
      <alignment horizontal="left" vertical="top"/>
    </xf>
    <xf numFmtId="0" fontId="5" fillId="0" borderId="0" xfId="0" applyFont="1" applyAlignment="1">
      <alignment vertical="top"/>
    </xf>
    <xf numFmtId="0" fontId="5" fillId="11" borderId="1" xfId="0" applyFont="1" applyFill="1" applyBorder="1" applyAlignment="1">
      <alignment horizontal="center" vertical="top" wrapText="1"/>
    </xf>
    <xf numFmtId="1" fontId="5" fillId="11" borderId="1" xfId="0" applyNumberFormat="1" applyFont="1" applyFill="1" applyBorder="1" applyAlignment="1">
      <alignment horizontal="left" vertical="top"/>
    </xf>
    <xf numFmtId="0" fontId="5" fillId="11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vertical="top" wrapText="1"/>
    </xf>
    <xf numFmtId="41" fontId="5" fillId="11" borderId="1" xfId="0" applyNumberFormat="1" applyFont="1" applyFill="1" applyBorder="1" applyAlignment="1">
      <alignment horizontal="center" vertical="top" wrapText="1"/>
    </xf>
    <xf numFmtId="0" fontId="5" fillId="12" borderId="1" xfId="0" applyFont="1" applyFill="1" applyBorder="1" applyAlignment="1">
      <alignment horizontal="center" vertical="top" wrapText="1"/>
    </xf>
    <xf numFmtId="0" fontId="5" fillId="1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41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12" borderId="1" xfId="0" applyFont="1" applyFill="1" applyBorder="1" applyAlignment="1">
      <alignment horizontal="center" vertical="top"/>
    </xf>
    <xf numFmtId="41" fontId="5" fillId="12" borderId="1" xfId="1" applyNumberFormat="1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vertical="top" wrapText="1"/>
    </xf>
    <xf numFmtId="41" fontId="5" fillId="10" borderId="1" xfId="1" applyNumberFormat="1" applyFont="1" applyFill="1" applyBorder="1" applyAlignment="1">
      <alignment horizontal="right" vertical="top"/>
    </xf>
    <xf numFmtId="0" fontId="4" fillId="7" borderId="1" xfId="0" applyFont="1" applyFill="1" applyBorder="1" applyAlignment="1">
      <alignment vertical="top" wrapText="1"/>
    </xf>
    <xf numFmtId="41" fontId="4" fillId="7" borderId="1" xfId="1" applyNumberFormat="1" applyFont="1" applyFill="1" applyBorder="1" applyAlignment="1">
      <alignment horizontal="right" vertical="top"/>
    </xf>
    <xf numFmtId="0" fontId="4" fillId="8" borderId="1" xfId="0" applyFont="1" applyFill="1" applyBorder="1" applyAlignment="1">
      <alignment vertical="top" wrapText="1"/>
    </xf>
    <xf numFmtId="41" fontId="5" fillId="0" borderId="1" xfId="2" applyFont="1" applyBorder="1" applyAlignment="1">
      <alignment horizontal="center" vertical="top" wrapText="1"/>
    </xf>
    <xf numFmtId="41" fontId="5" fillId="0" borderId="1" xfId="2" applyFont="1" applyBorder="1" applyAlignment="1">
      <alignment horizontal="left" vertical="top"/>
    </xf>
    <xf numFmtId="41" fontId="5" fillId="0" borderId="1" xfId="2" applyFont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41" fontId="4" fillId="0" borderId="0" xfId="0" applyNumberFormat="1" applyFont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1" fontId="5" fillId="10" borderId="1" xfId="0" applyNumberFormat="1" applyFont="1" applyFill="1" applyBorder="1" applyAlignment="1">
      <alignment horizontal="center" vertical="top"/>
    </xf>
    <xf numFmtId="0" fontId="5" fillId="10" borderId="1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horizontal="center" vertical="top" wrapText="1"/>
    </xf>
    <xf numFmtId="41" fontId="5" fillId="10" borderId="1" xfId="2" applyFont="1" applyFill="1" applyBorder="1" applyAlignment="1">
      <alignment horizontal="right" vertical="top"/>
    </xf>
    <xf numFmtId="0" fontId="5" fillId="12" borderId="1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1" fontId="5" fillId="0" borderId="1" xfId="2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0" fontId="4" fillId="7" borderId="1" xfId="0" applyFont="1" applyFill="1" applyBorder="1" applyAlignment="1">
      <alignment vertical="top"/>
    </xf>
    <xf numFmtId="41" fontId="7" fillId="8" borderId="1" xfId="1" applyNumberFormat="1" applyFont="1" applyFill="1" applyBorder="1" applyAlignment="1">
      <alignment horizontal="right" vertical="top" wrapText="1"/>
    </xf>
    <xf numFmtId="41" fontId="4" fillId="8" borderId="1" xfId="1" applyNumberFormat="1" applyFont="1" applyFill="1" applyBorder="1" applyAlignment="1">
      <alignment horizontal="right" vertical="top" wrapText="1"/>
    </xf>
    <xf numFmtId="41" fontId="8" fillId="10" borderId="1" xfId="1" applyNumberFormat="1" applyFont="1" applyFill="1" applyBorder="1" applyAlignment="1">
      <alignment horizontal="right" vertical="top" wrapText="1"/>
    </xf>
    <xf numFmtId="41" fontId="5" fillId="10" borderId="1" xfId="1" applyNumberFormat="1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vertical="top"/>
    </xf>
    <xf numFmtId="0" fontId="5" fillId="12" borderId="1" xfId="0" applyFont="1" applyFill="1" applyBorder="1" applyAlignment="1">
      <alignment vertical="top"/>
    </xf>
    <xf numFmtId="0" fontId="5" fillId="10" borderId="1" xfId="0" applyFont="1" applyFill="1" applyBorder="1" applyAlignment="1">
      <alignment vertical="top"/>
    </xf>
    <xf numFmtId="0" fontId="4" fillId="8" borderId="1" xfId="0" applyFont="1" applyFill="1" applyBorder="1" applyAlignment="1">
      <alignment vertical="top"/>
    </xf>
    <xf numFmtId="41" fontId="7" fillId="7" borderId="1" xfId="1" applyNumberFormat="1" applyFont="1" applyFill="1" applyBorder="1" applyAlignment="1">
      <alignment horizontal="right" vertical="top"/>
    </xf>
    <xf numFmtId="41" fontId="5" fillId="0" borderId="1" xfId="2" applyFont="1" applyFill="1" applyBorder="1" applyAlignment="1">
      <alignment horizontal="right" vertical="top"/>
    </xf>
    <xf numFmtId="41" fontId="7" fillId="6" borderId="1" xfId="1" applyNumberFormat="1" applyFont="1" applyFill="1" applyBorder="1" applyAlignment="1">
      <alignment horizontal="right" vertical="top"/>
    </xf>
    <xf numFmtId="0" fontId="4" fillId="6" borderId="1" xfId="0" applyFont="1" applyFill="1" applyBorder="1" applyAlignment="1">
      <alignment horizontal="center" vertical="top" wrapText="1"/>
    </xf>
    <xf numFmtId="164" fontId="5" fillId="10" borderId="1" xfId="0" applyNumberFormat="1" applyFont="1" applyFill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41" fontId="5" fillId="0" borderId="0" xfId="1" applyNumberFormat="1" applyFont="1" applyBorder="1" applyAlignment="1">
      <alignment horizontal="right" vertical="top"/>
    </xf>
    <xf numFmtId="1" fontId="5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/>
    </xf>
    <xf numFmtId="1" fontId="4" fillId="13" borderId="1" xfId="1" applyNumberFormat="1" applyFont="1" applyFill="1" applyBorder="1" applyAlignment="1">
      <alignment horizontal="center" vertical="center"/>
    </xf>
    <xf numFmtId="1" fontId="4" fillId="13" borderId="1" xfId="1" applyNumberFormat="1" applyFont="1" applyFill="1" applyBorder="1" applyAlignment="1">
      <alignment horizontal="center" vertical="center" wrapText="1"/>
    </xf>
    <xf numFmtId="1" fontId="4" fillId="13" borderId="0" xfId="1" applyNumberFormat="1" applyFont="1" applyFill="1" applyBorder="1" applyAlignment="1">
      <alignment horizontal="center" vertical="top" wrapText="1" shrinkToFit="1"/>
    </xf>
    <xf numFmtId="1" fontId="5" fillId="14" borderId="0" xfId="1" applyNumberFormat="1" applyFont="1" applyFill="1" applyBorder="1" applyAlignment="1">
      <alignment horizontal="center" vertical="center" wrapText="1"/>
    </xf>
    <xf numFmtId="1" fontId="5" fillId="14" borderId="0" xfId="1" applyNumberFormat="1" applyFont="1" applyFill="1" applyAlignment="1">
      <alignment horizontal="center" vertical="center" wrapText="1"/>
    </xf>
    <xf numFmtId="1" fontId="4" fillId="16" borderId="1" xfId="0" applyNumberFormat="1" applyFont="1" applyFill="1" applyBorder="1" applyAlignment="1">
      <alignment horizontal="center" vertical="top"/>
    </xf>
    <xf numFmtId="0" fontId="5" fillId="16" borderId="1" xfId="0" applyFont="1" applyFill="1" applyBorder="1" applyAlignment="1">
      <alignment horizontal="center" vertical="top"/>
    </xf>
    <xf numFmtId="1" fontId="4" fillId="16" borderId="1" xfId="0" applyNumberFormat="1" applyFont="1" applyFill="1" applyBorder="1" applyAlignment="1">
      <alignment vertical="top"/>
    </xf>
    <xf numFmtId="165" fontId="5" fillId="12" borderId="1" xfId="1" applyNumberFormat="1" applyFont="1" applyFill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 wrapText="1"/>
    </xf>
    <xf numFmtId="165" fontId="5" fillId="10" borderId="1" xfId="1" applyNumberFormat="1" applyFont="1" applyFill="1" applyBorder="1" applyAlignment="1">
      <alignment horizontal="center" vertical="top" wrapText="1"/>
    </xf>
    <xf numFmtId="41" fontId="5" fillId="0" borderId="1" xfId="0" applyNumberFormat="1" applyFont="1" applyBorder="1" applyAlignment="1">
      <alignment horizontal="center" vertical="top" wrapText="1"/>
    </xf>
    <xf numFmtId="165" fontId="5" fillId="10" borderId="1" xfId="0" applyNumberFormat="1" applyFont="1" applyFill="1" applyBorder="1" applyAlignment="1">
      <alignment horizontal="center" vertical="top" wrapText="1"/>
    </xf>
    <xf numFmtId="165" fontId="4" fillId="8" borderId="1" xfId="0" applyNumberFormat="1" applyFont="1" applyFill="1" applyBorder="1" applyAlignment="1">
      <alignment horizontal="center" vertical="top" wrapText="1"/>
    </xf>
    <xf numFmtId="165" fontId="4" fillId="6" borderId="1" xfId="0" applyNumberFormat="1" applyFont="1" applyFill="1" applyBorder="1" applyAlignment="1">
      <alignment horizontal="center" vertical="top" wrapText="1"/>
    </xf>
    <xf numFmtId="2" fontId="4" fillId="13" borderId="1" xfId="1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5" fillId="11" borderId="1" xfId="0" applyNumberFormat="1" applyFont="1" applyFill="1" applyBorder="1" applyAlignment="1">
      <alignment horizontal="center" vertical="top" wrapText="1"/>
    </xf>
    <xf numFmtId="2" fontId="5" fillId="9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41" fontId="2" fillId="0" borderId="0" xfId="2" applyFont="1" applyBorder="1" applyAlignment="1">
      <alignment horizontal="center" vertical="top"/>
    </xf>
    <xf numFmtId="0" fontId="2" fillId="0" borderId="0" xfId="2" applyNumberFormat="1" applyFont="1" applyBorder="1" applyAlignment="1">
      <alignment horizontal="center" vertical="top"/>
    </xf>
    <xf numFmtId="41" fontId="4" fillId="2" borderId="1" xfId="2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2" borderId="5" xfId="2" applyNumberFormat="1" applyFont="1" applyFill="1" applyBorder="1" applyAlignment="1">
      <alignment horizontal="center" vertical="center" wrapText="1"/>
    </xf>
    <xf numFmtId="0" fontId="4" fillId="2" borderId="6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41" fontId="4" fillId="2" borderId="4" xfId="2" applyFont="1" applyFill="1" applyBorder="1" applyAlignment="1">
      <alignment horizontal="center" vertical="center" wrapText="1"/>
    </xf>
    <xf numFmtId="41" fontId="4" fillId="2" borderId="7" xfId="2" applyFont="1" applyFill="1" applyBorder="1" applyAlignment="1">
      <alignment horizontal="center" vertical="center" wrapText="1"/>
    </xf>
    <xf numFmtId="41" fontId="4" fillId="2" borderId="8" xfId="2" applyFont="1" applyFill="1" applyBorder="1" applyAlignment="1">
      <alignment horizontal="center" vertical="center" wrapText="1"/>
    </xf>
    <xf numFmtId="41" fontId="4" fillId="2" borderId="2" xfId="2" applyFont="1" applyFill="1" applyBorder="1" applyAlignment="1">
      <alignment horizontal="center" vertical="center" wrapText="1"/>
    </xf>
    <xf numFmtId="41" fontId="4" fillId="2" borderId="3" xfId="2" applyFont="1" applyFill="1" applyBorder="1" applyAlignment="1">
      <alignment horizontal="center" vertical="center" wrapText="1"/>
    </xf>
    <xf numFmtId="41" fontId="4" fillId="2" borderId="9" xfId="2" applyFont="1" applyFill="1" applyBorder="1" applyAlignment="1">
      <alignment horizontal="center" vertical="center" wrapText="1"/>
    </xf>
    <xf numFmtId="41" fontId="4" fillId="2" borderId="10" xfId="2" applyFont="1" applyFill="1" applyBorder="1" applyAlignment="1">
      <alignment horizontal="center" vertical="center" wrapText="1"/>
    </xf>
    <xf numFmtId="41" fontId="6" fillId="5" borderId="1" xfId="2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10" fillId="15" borderId="8" xfId="0" applyFont="1" applyFill="1" applyBorder="1" applyAlignment="1">
      <alignment horizontal="center" vertical="center" wrapText="1"/>
    </xf>
  </cellXfs>
  <cellStyles count="5">
    <cellStyle name="Comma" xfId="1" builtinId="3"/>
    <cellStyle name="Comma [0]" xfId="2" builtinId="6"/>
    <cellStyle name="Comma 2 2" xfId="4" xr:uid="{9589D212-EFD8-4C1E-A287-CB710EA88FA1}"/>
    <cellStyle name="Normal" xfId="0" builtinId="0"/>
    <cellStyle name="Normal 3 3" xfId="3" xr:uid="{6D422662-9DC0-41BA-BE90-7ED3213289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34510-9364-4AFD-8E51-2C504530BA03}">
  <dimension ref="A1:AA78"/>
  <sheetViews>
    <sheetView tabSelected="1" view="pageBreakPreview" topLeftCell="L1" zoomScale="70" zoomScaleNormal="90" zoomScaleSheetLayoutView="70" workbookViewId="0">
      <pane ySplit="8" topLeftCell="A69" activePane="bottomLeft" state="frozen"/>
      <selection pane="bottomLeft" sqref="A1:Y74"/>
    </sheetView>
  </sheetViews>
  <sheetFormatPr defaultColWidth="8.85546875" defaultRowHeight="12.75" x14ac:dyDescent="0.25"/>
  <cols>
    <col min="1" max="3" width="4.42578125" style="82" customWidth="1"/>
    <col min="4" max="4" width="5.140625" style="82" customWidth="1"/>
    <col min="5" max="5" width="4.42578125" style="83" customWidth="1"/>
    <col min="6" max="6" width="22.7109375" style="83" customWidth="1"/>
    <col min="7" max="7" width="10" style="43" customWidth="1"/>
    <col min="8" max="9" width="32.5703125" style="84" customWidth="1"/>
    <col min="10" max="10" width="41.85546875" style="84" customWidth="1"/>
    <col min="11" max="11" width="47.140625" style="84" customWidth="1"/>
    <col min="12" max="13" width="16.28515625" style="85" customWidth="1"/>
    <col min="14" max="14" width="16.28515625" style="85" hidden="1" customWidth="1"/>
    <col min="15" max="15" width="18.140625" style="85" hidden="1" customWidth="1"/>
    <col min="16" max="16" width="16.28515625" style="85" customWidth="1"/>
    <col min="17" max="17" width="20.7109375" style="85" bestFit="1" customWidth="1"/>
    <col min="18" max="18" width="16.28515625" style="85" customWidth="1"/>
    <col min="19" max="19" width="21.140625" style="85" bestFit="1" customWidth="1"/>
    <col min="20" max="23" width="16.28515625" style="85" customWidth="1"/>
    <col min="24" max="24" width="36.7109375" style="85" customWidth="1"/>
    <col min="25" max="25" width="18.5703125" style="82" bestFit="1" customWidth="1"/>
    <col min="26" max="26" width="8.140625" style="43" customWidth="1"/>
    <col min="27" max="27" width="30.42578125" style="31" customWidth="1"/>
    <col min="28" max="28" width="18.28515625" style="31" customWidth="1"/>
    <col min="29" max="16384" width="8.85546875" style="31"/>
  </cols>
  <sheetData>
    <row r="1" spans="1:27" s="3" customFormat="1" ht="15.75" x14ac:dyDescent="0.25">
      <c r="A1" s="111" t="s">
        <v>0</v>
      </c>
      <c r="B1" s="111"/>
      <c r="C1" s="111"/>
      <c r="D1" s="111"/>
      <c r="E1" s="111"/>
      <c r="F1" s="111"/>
      <c r="G1" s="111"/>
      <c r="H1" s="112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"/>
      <c r="AA1" s="2"/>
    </row>
    <row r="2" spans="1:27" s="3" customFormat="1" ht="15.75" x14ac:dyDescent="0.25">
      <c r="A2" s="111" t="s">
        <v>209</v>
      </c>
      <c r="B2" s="111"/>
      <c r="C2" s="111"/>
      <c r="D2" s="111"/>
      <c r="E2" s="111"/>
      <c r="F2" s="111"/>
      <c r="G2" s="111"/>
      <c r="H2" s="112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"/>
      <c r="AA2" s="2"/>
    </row>
    <row r="3" spans="1:27" s="10" customFormat="1" ht="15.75" x14ac:dyDescent="0.25">
      <c r="A3" s="4"/>
      <c r="B3" s="4"/>
      <c r="C3" s="4"/>
      <c r="D3" s="4"/>
      <c r="E3" s="5"/>
      <c r="F3" s="5"/>
      <c r="G3" s="6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4"/>
      <c r="Z3" s="6"/>
      <c r="AA3" s="9"/>
    </row>
    <row r="4" spans="1:27" s="10" customFormat="1" ht="15.75" x14ac:dyDescent="0.25">
      <c r="A4" s="4"/>
      <c r="B4" s="4"/>
      <c r="C4" s="4"/>
      <c r="D4" s="4"/>
      <c r="E4" s="5"/>
      <c r="F4" s="5"/>
      <c r="G4" s="6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4"/>
      <c r="Z4" s="6"/>
      <c r="AA4" s="9"/>
    </row>
    <row r="5" spans="1:27" s="15" customFormat="1" ht="23.45" customHeight="1" x14ac:dyDescent="0.25">
      <c r="A5" s="113" t="s">
        <v>162</v>
      </c>
      <c r="B5" s="113"/>
      <c r="C5" s="113"/>
      <c r="D5" s="113"/>
      <c r="E5" s="113"/>
      <c r="F5" s="123" t="s">
        <v>163</v>
      </c>
      <c r="G5" s="113" t="s">
        <v>1</v>
      </c>
      <c r="H5" s="114" t="s">
        <v>2</v>
      </c>
      <c r="I5" s="115"/>
      <c r="J5" s="126" t="s">
        <v>3</v>
      </c>
      <c r="K5" s="127"/>
      <c r="L5" s="126">
        <v>0</v>
      </c>
      <c r="M5" s="127"/>
      <c r="N5" s="118">
        <v>2023</v>
      </c>
      <c r="O5" s="118"/>
      <c r="P5" s="118"/>
      <c r="Q5" s="118"/>
      <c r="R5" s="118"/>
      <c r="S5" s="118"/>
      <c r="T5" s="118"/>
      <c r="U5" s="118"/>
      <c r="V5" s="119" t="s">
        <v>4</v>
      </c>
      <c r="W5" s="120"/>
      <c r="X5" s="131" t="s">
        <v>208</v>
      </c>
      <c r="Y5" s="113" t="s">
        <v>5</v>
      </c>
      <c r="Z5" s="13"/>
      <c r="AA5" s="14"/>
    </row>
    <row r="6" spans="1:27" s="15" customFormat="1" ht="23.45" customHeight="1" x14ac:dyDescent="0.25">
      <c r="A6" s="113"/>
      <c r="B6" s="113"/>
      <c r="C6" s="113"/>
      <c r="D6" s="113"/>
      <c r="E6" s="113"/>
      <c r="F6" s="124"/>
      <c r="G6" s="113"/>
      <c r="H6" s="116"/>
      <c r="I6" s="117"/>
      <c r="J6" s="128"/>
      <c r="K6" s="129"/>
      <c r="L6" s="128"/>
      <c r="M6" s="129"/>
      <c r="N6" s="130" t="s">
        <v>6</v>
      </c>
      <c r="O6" s="130"/>
      <c r="P6" s="130" t="s">
        <v>7</v>
      </c>
      <c r="Q6" s="130"/>
      <c r="R6" s="130" t="s">
        <v>8</v>
      </c>
      <c r="S6" s="130"/>
      <c r="T6" s="130" t="s">
        <v>9</v>
      </c>
      <c r="U6" s="130"/>
      <c r="V6" s="121"/>
      <c r="W6" s="122"/>
      <c r="X6" s="132"/>
      <c r="Y6" s="113"/>
      <c r="Z6" s="13"/>
      <c r="AA6" s="14"/>
    </row>
    <row r="7" spans="1:27" s="15" customFormat="1" ht="48" x14ac:dyDescent="0.25">
      <c r="A7" s="113"/>
      <c r="B7" s="113"/>
      <c r="C7" s="113"/>
      <c r="D7" s="113"/>
      <c r="E7" s="113"/>
      <c r="F7" s="125"/>
      <c r="G7" s="113"/>
      <c r="H7" s="12" t="s">
        <v>164</v>
      </c>
      <c r="I7" s="12" t="s">
        <v>153</v>
      </c>
      <c r="J7" s="12" t="s">
        <v>164</v>
      </c>
      <c r="K7" s="12" t="s">
        <v>153</v>
      </c>
      <c r="L7" s="12" t="s">
        <v>164</v>
      </c>
      <c r="M7" s="12" t="s">
        <v>153</v>
      </c>
      <c r="N7" s="12" t="s">
        <v>10</v>
      </c>
      <c r="O7" s="12" t="s">
        <v>11</v>
      </c>
      <c r="P7" s="12" t="s">
        <v>10</v>
      </c>
      <c r="Q7" s="12" t="s">
        <v>11</v>
      </c>
      <c r="R7" s="12" t="s">
        <v>10</v>
      </c>
      <c r="S7" s="12" t="s">
        <v>11</v>
      </c>
      <c r="T7" s="12" t="s">
        <v>10</v>
      </c>
      <c r="U7" s="12" t="s">
        <v>11</v>
      </c>
      <c r="V7" s="12" t="s">
        <v>10</v>
      </c>
      <c r="W7" s="12" t="s">
        <v>11</v>
      </c>
      <c r="X7" s="12"/>
      <c r="Y7" s="113"/>
      <c r="Z7" s="13"/>
      <c r="AA7" s="14"/>
    </row>
    <row r="8" spans="1:27" s="95" customFormat="1" x14ac:dyDescent="0.25">
      <c r="A8" s="91">
        <v>1</v>
      </c>
      <c r="B8" s="92">
        <v>2</v>
      </c>
      <c r="C8" s="92">
        <v>3</v>
      </c>
      <c r="D8" s="92">
        <v>4</v>
      </c>
      <c r="E8" s="92">
        <v>5</v>
      </c>
      <c r="F8" s="92">
        <v>6</v>
      </c>
      <c r="G8" s="92">
        <v>7</v>
      </c>
      <c r="H8" s="92">
        <v>8</v>
      </c>
      <c r="I8" s="92">
        <v>9</v>
      </c>
      <c r="J8" s="92">
        <v>11</v>
      </c>
      <c r="K8" s="92">
        <v>12</v>
      </c>
      <c r="L8" s="92">
        <v>13</v>
      </c>
      <c r="M8" s="92">
        <v>14</v>
      </c>
      <c r="N8" s="92">
        <v>15</v>
      </c>
      <c r="O8" s="92">
        <v>16</v>
      </c>
      <c r="P8" s="92">
        <v>17</v>
      </c>
      <c r="Q8" s="92">
        <v>18</v>
      </c>
      <c r="R8" s="92">
        <v>19</v>
      </c>
      <c r="S8" s="92">
        <v>20</v>
      </c>
      <c r="T8" s="92">
        <v>21</v>
      </c>
      <c r="U8" s="92">
        <v>22</v>
      </c>
      <c r="V8" s="92">
        <v>23</v>
      </c>
      <c r="W8" s="106">
        <v>24</v>
      </c>
      <c r="X8" s="92">
        <v>25</v>
      </c>
      <c r="Y8" s="92">
        <v>26</v>
      </c>
      <c r="Z8" s="93"/>
      <c r="AA8" s="94"/>
    </row>
    <row r="9" spans="1:27" s="11" customFormat="1" x14ac:dyDescent="0.25">
      <c r="A9" s="98" t="s">
        <v>138</v>
      </c>
      <c r="B9" s="96"/>
      <c r="C9" s="96"/>
      <c r="D9" s="97"/>
      <c r="E9" s="16"/>
      <c r="F9" s="16"/>
      <c r="G9" s="19"/>
      <c r="H9" s="54"/>
      <c r="I9" s="54"/>
      <c r="J9" s="54"/>
      <c r="K9" s="54"/>
      <c r="L9" s="80"/>
      <c r="M9" s="80"/>
      <c r="N9" s="80"/>
      <c r="O9" s="79">
        <f>O11</f>
        <v>0</v>
      </c>
      <c r="P9" s="17"/>
      <c r="Q9" s="18">
        <f>Q11</f>
        <v>2835073300</v>
      </c>
      <c r="R9" s="80"/>
      <c r="S9" s="79">
        <f>S11</f>
        <v>2680119694</v>
      </c>
      <c r="T9" s="80"/>
      <c r="U9" s="105">
        <f>U11</f>
        <v>2550456803</v>
      </c>
      <c r="V9" s="17"/>
      <c r="W9" s="107">
        <f>U9/S9*100</f>
        <v>95.162048497674306</v>
      </c>
      <c r="X9" s="17"/>
      <c r="Y9" s="19" t="s">
        <v>139</v>
      </c>
      <c r="Z9" s="20" t="s">
        <v>5</v>
      </c>
      <c r="AA9" s="55"/>
    </row>
    <row r="10" spans="1:27" s="11" customFormat="1" x14ac:dyDescent="0.25">
      <c r="A10" s="21">
        <v>7</v>
      </c>
      <c r="B10" s="56"/>
      <c r="C10" s="56"/>
      <c r="D10" s="90"/>
      <c r="E10" s="56"/>
      <c r="F10" s="56"/>
      <c r="G10" s="68" t="s">
        <v>93</v>
      </c>
      <c r="H10" s="48"/>
      <c r="I10" s="48"/>
      <c r="J10" s="48"/>
      <c r="K10" s="48"/>
      <c r="L10" s="56"/>
      <c r="M10" s="56"/>
      <c r="N10" s="56"/>
      <c r="O10" s="77"/>
      <c r="P10" s="21"/>
      <c r="Q10" s="49"/>
      <c r="R10" s="56"/>
      <c r="S10" s="77"/>
      <c r="T10" s="56"/>
      <c r="U10" s="56"/>
      <c r="V10" s="21"/>
      <c r="X10" s="21"/>
      <c r="Y10" s="21" t="s">
        <v>139</v>
      </c>
      <c r="Z10" s="22" t="s">
        <v>12</v>
      </c>
    </row>
    <row r="11" spans="1:27" s="11" customFormat="1" x14ac:dyDescent="0.25">
      <c r="A11" s="23">
        <v>7</v>
      </c>
      <c r="B11" s="57">
        <v>1</v>
      </c>
      <c r="C11" s="57"/>
      <c r="D11" s="89"/>
      <c r="E11" s="57"/>
      <c r="F11" s="57"/>
      <c r="G11" s="76" t="s">
        <v>94</v>
      </c>
      <c r="H11" s="50"/>
      <c r="I11" s="50"/>
      <c r="J11" s="50"/>
      <c r="K11" s="50"/>
      <c r="L11" s="57"/>
      <c r="M11" s="57"/>
      <c r="N11" s="57"/>
      <c r="O11" s="69">
        <f>O12+O45+O50+O57+O62+O65</f>
        <v>0</v>
      </c>
      <c r="P11" s="57"/>
      <c r="Q11" s="70">
        <f>Q12+Q45+Q50+Q57+Q62+Q65</f>
        <v>2835073300</v>
      </c>
      <c r="R11" s="57"/>
      <c r="S11" s="69">
        <f>S12+S45+S50+S57+S62+S65</f>
        <v>2680119694</v>
      </c>
      <c r="T11" s="57"/>
      <c r="U11" s="104">
        <f>U12+U45+U50+U57+U62+U65</f>
        <v>2550456803</v>
      </c>
      <c r="V11" s="57"/>
      <c r="W11" s="104">
        <f>U11/S11*100</f>
        <v>95.162048497674306</v>
      </c>
      <c r="X11" s="57"/>
      <c r="Y11" s="23" t="s">
        <v>139</v>
      </c>
      <c r="Z11" s="24" t="s">
        <v>13</v>
      </c>
      <c r="AA11" s="25"/>
    </row>
    <row r="12" spans="1:27" ht="38.25" x14ac:dyDescent="0.25">
      <c r="A12" s="29">
        <v>7</v>
      </c>
      <c r="B12" s="60">
        <v>1</v>
      </c>
      <c r="C12" s="60">
        <v>1</v>
      </c>
      <c r="D12" s="29"/>
      <c r="E12" s="60"/>
      <c r="F12" s="58" t="s">
        <v>165</v>
      </c>
      <c r="G12" s="75"/>
      <c r="H12" s="26" t="s">
        <v>14</v>
      </c>
      <c r="I12" s="59" t="s">
        <v>154</v>
      </c>
      <c r="J12" s="46" t="s">
        <v>140</v>
      </c>
      <c r="K12" s="46"/>
      <c r="L12" s="60" t="s">
        <v>15</v>
      </c>
      <c r="M12" s="60"/>
      <c r="N12" s="60"/>
      <c r="O12" s="71">
        <f>O13+O17+O21+O23+O31+O36+O40</f>
        <v>0</v>
      </c>
      <c r="P12" s="60">
        <v>62.5</v>
      </c>
      <c r="Q12" s="72">
        <f>Q13+Q17+Q21+Q23+Q31+Q36+Q40</f>
        <v>2724626200</v>
      </c>
      <c r="R12" s="60">
        <v>62.5</v>
      </c>
      <c r="S12" s="71">
        <f>S13+S17+S21+S23+S31+S36+S40</f>
        <v>2334967694</v>
      </c>
      <c r="T12" s="60">
        <v>67.91</v>
      </c>
      <c r="U12" s="103">
        <f>U13+U17+U21+U23+U31+U36+U40</f>
        <v>2225154703</v>
      </c>
      <c r="V12" s="109">
        <f>T12/R12*100</f>
        <v>108.65599999999999</v>
      </c>
      <c r="W12" s="28">
        <f>U12/S12*100</f>
        <v>95.297023111618259</v>
      </c>
      <c r="X12" s="17"/>
      <c r="Y12" s="29" t="s">
        <v>139</v>
      </c>
      <c r="Z12" s="30" t="s">
        <v>16</v>
      </c>
    </row>
    <row r="13" spans="1:27" ht="25.5" x14ac:dyDescent="0.25">
      <c r="A13" s="44">
        <v>7</v>
      </c>
      <c r="B13" s="37">
        <v>1</v>
      </c>
      <c r="C13" s="37">
        <v>1</v>
      </c>
      <c r="D13" s="44" t="s">
        <v>17</v>
      </c>
      <c r="E13" s="37"/>
      <c r="F13" s="44" t="s">
        <v>166</v>
      </c>
      <c r="G13" s="74"/>
      <c r="H13" s="62" t="s">
        <v>155</v>
      </c>
      <c r="I13" s="62" t="s">
        <v>155</v>
      </c>
      <c r="J13" s="35" t="s">
        <v>88</v>
      </c>
      <c r="K13" s="35"/>
      <c r="L13" s="37" t="s">
        <v>76</v>
      </c>
      <c r="M13" s="37"/>
      <c r="N13" s="37"/>
      <c r="O13" s="45">
        <f>SUM(O14:O16)</f>
        <v>0</v>
      </c>
      <c r="P13" s="37">
        <v>85</v>
      </c>
      <c r="Q13" s="45">
        <f>SUM(Q14:Q16)</f>
        <v>8940000</v>
      </c>
      <c r="R13" s="37">
        <v>85</v>
      </c>
      <c r="S13" s="45">
        <f>SUM(S14:S16)</f>
        <v>8940000</v>
      </c>
      <c r="T13" s="37">
        <v>100</v>
      </c>
      <c r="U13" s="99">
        <f>U14+U15+U16</f>
        <v>8940000</v>
      </c>
      <c r="V13" s="108">
        <f>T13/R13*100</f>
        <v>117.64705882352942</v>
      </c>
      <c r="W13" s="36">
        <f>U13/S13*100</f>
        <v>100</v>
      </c>
      <c r="X13" s="21"/>
      <c r="Y13" s="44" t="s">
        <v>139</v>
      </c>
      <c r="Z13" s="38" t="s">
        <v>18</v>
      </c>
    </row>
    <row r="14" spans="1:27" ht="25.5" x14ac:dyDescent="0.25">
      <c r="A14" s="39">
        <v>7</v>
      </c>
      <c r="B14" s="65">
        <v>1</v>
      </c>
      <c r="C14" s="65">
        <v>1</v>
      </c>
      <c r="D14" s="39" t="s">
        <v>17</v>
      </c>
      <c r="E14" s="65">
        <v>1</v>
      </c>
      <c r="F14" s="39" t="s">
        <v>167</v>
      </c>
      <c r="G14" s="73"/>
      <c r="H14" s="41" t="s">
        <v>19</v>
      </c>
      <c r="I14" s="64" t="s">
        <v>19</v>
      </c>
      <c r="J14" s="41" t="s">
        <v>20</v>
      </c>
      <c r="K14" s="87" t="s">
        <v>20</v>
      </c>
      <c r="L14" s="65" t="s">
        <v>21</v>
      </c>
      <c r="M14" s="88" t="s">
        <v>21</v>
      </c>
      <c r="N14" s="65"/>
      <c r="O14" s="78"/>
      <c r="P14" s="65"/>
      <c r="Q14" s="66">
        <v>0</v>
      </c>
      <c r="R14" s="65">
        <v>0</v>
      </c>
      <c r="S14" s="78">
        <v>0</v>
      </c>
      <c r="T14" s="65">
        <v>0</v>
      </c>
      <c r="U14" s="100">
        <v>0</v>
      </c>
      <c r="V14" s="39" t="e">
        <f t="shared" ref="V14:W16" si="0">T14/R14*100</f>
        <v>#DIV/0!</v>
      </c>
      <c r="W14" s="42" t="e">
        <f t="shared" si="0"/>
        <v>#DIV/0!</v>
      </c>
      <c r="X14" s="42"/>
      <c r="Y14" s="39" t="s">
        <v>139</v>
      </c>
      <c r="Z14" s="43" t="s">
        <v>22</v>
      </c>
    </row>
    <row r="15" spans="1:27" ht="38.25" x14ac:dyDescent="0.25">
      <c r="A15" s="39">
        <v>7</v>
      </c>
      <c r="B15" s="65">
        <v>1</v>
      </c>
      <c r="C15" s="65">
        <v>1</v>
      </c>
      <c r="D15" s="39" t="s">
        <v>17</v>
      </c>
      <c r="E15" s="65">
        <v>2</v>
      </c>
      <c r="F15" s="39" t="s">
        <v>168</v>
      </c>
      <c r="G15" s="73"/>
      <c r="H15" s="41" t="s">
        <v>23</v>
      </c>
      <c r="I15" s="64" t="s">
        <v>23</v>
      </c>
      <c r="J15" s="41" t="s">
        <v>24</v>
      </c>
      <c r="K15" s="87" t="s">
        <v>24</v>
      </c>
      <c r="L15" s="39" t="s">
        <v>21</v>
      </c>
      <c r="M15" s="39" t="s">
        <v>21</v>
      </c>
      <c r="N15" s="65"/>
      <c r="O15" s="78"/>
      <c r="P15" s="65"/>
      <c r="Q15" s="66">
        <v>0</v>
      </c>
      <c r="R15" s="65">
        <v>0</v>
      </c>
      <c r="S15" s="78">
        <v>0</v>
      </c>
      <c r="T15" s="65">
        <v>0</v>
      </c>
      <c r="U15" s="100">
        <v>0</v>
      </c>
      <c r="V15" s="39" t="e">
        <f t="shared" si="0"/>
        <v>#DIV/0!</v>
      </c>
      <c r="W15" s="42" t="e">
        <f t="shared" si="0"/>
        <v>#DIV/0!</v>
      </c>
      <c r="X15" s="42"/>
      <c r="Y15" s="39" t="s">
        <v>139</v>
      </c>
      <c r="Z15" s="43" t="s">
        <v>22</v>
      </c>
    </row>
    <row r="16" spans="1:27" ht="25.5" x14ac:dyDescent="0.25">
      <c r="A16" s="39">
        <v>7</v>
      </c>
      <c r="B16" s="65">
        <v>1</v>
      </c>
      <c r="C16" s="65">
        <v>1</v>
      </c>
      <c r="D16" s="39" t="s">
        <v>17</v>
      </c>
      <c r="E16" s="65">
        <v>7</v>
      </c>
      <c r="F16" s="39" t="s">
        <v>169</v>
      </c>
      <c r="G16" s="73"/>
      <c r="H16" s="41" t="s">
        <v>26</v>
      </c>
      <c r="I16" s="64" t="s">
        <v>26</v>
      </c>
      <c r="J16" s="87" t="s">
        <v>27</v>
      </c>
      <c r="K16" s="87" t="s">
        <v>27</v>
      </c>
      <c r="L16" s="88" t="s">
        <v>25</v>
      </c>
      <c r="M16" s="88" t="s">
        <v>25</v>
      </c>
      <c r="N16" s="65"/>
      <c r="O16" s="78"/>
      <c r="P16" s="65">
        <v>2</v>
      </c>
      <c r="Q16" s="66">
        <v>8940000</v>
      </c>
      <c r="R16" s="65">
        <v>2</v>
      </c>
      <c r="S16" s="78">
        <v>8940000</v>
      </c>
      <c r="T16" s="65">
        <v>2</v>
      </c>
      <c r="U16" s="100">
        <v>8940000</v>
      </c>
      <c r="V16" s="39">
        <f t="shared" si="0"/>
        <v>100</v>
      </c>
      <c r="W16" s="42">
        <f t="shared" si="0"/>
        <v>100</v>
      </c>
      <c r="X16" s="42"/>
      <c r="Y16" s="39" t="s">
        <v>139</v>
      </c>
      <c r="Z16" s="43" t="s">
        <v>22</v>
      </c>
    </row>
    <row r="17" spans="1:26" ht="25.5" x14ac:dyDescent="0.25">
      <c r="A17" s="44">
        <v>7</v>
      </c>
      <c r="B17" s="37">
        <v>1</v>
      </c>
      <c r="C17" s="37">
        <v>1</v>
      </c>
      <c r="D17" s="44" t="s">
        <v>28</v>
      </c>
      <c r="E17" s="37"/>
      <c r="F17" s="44" t="s">
        <v>170</v>
      </c>
      <c r="G17" s="33"/>
      <c r="H17" s="34" t="s">
        <v>29</v>
      </c>
      <c r="I17" s="62" t="s">
        <v>156</v>
      </c>
      <c r="J17" s="35" t="s">
        <v>141</v>
      </c>
      <c r="K17" s="35"/>
      <c r="L17" s="37" t="s">
        <v>76</v>
      </c>
      <c r="M17" s="37"/>
      <c r="N17" s="37"/>
      <c r="O17" s="45">
        <f>SUM(O18:O20)</f>
        <v>0</v>
      </c>
      <c r="P17" s="37">
        <v>90</v>
      </c>
      <c r="Q17" s="45">
        <f>SUM(Q18:Q20)</f>
        <v>2084896700</v>
      </c>
      <c r="R17" s="37">
        <v>90</v>
      </c>
      <c r="S17" s="45">
        <f>SUM(S18:S20)</f>
        <v>1994943194</v>
      </c>
      <c r="T17" s="37">
        <v>95</v>
      </c>
      <c r="U17" s="99">
        <f>U18+U19+U20</f>
        <v>1897610899</v>
      </c>
      <c r="V17" s="108">
        <f>T17/R17*100</f>
        <v>105.55555555555556</v>
      </c>
      <c r="W17" s="36">
        <f>U17/S17*100</f>
        <v>95.12104929640418</v>
      </c>
      <c r="X17" s="36"/>
      <c r="Y17" s="44" t="s">
        <v>139</v>
      </c>
      <c r="Z17" s="38" t="s">
        <v>18</v>
      </c>
    </row>
    <row r="18" spans="1:26" ht="25.5" x14ac:dyDescent="0.25">
      <c r="A18" s="39">
        <v>7</v>
      </c>
      <c r="B18" s="65">
        <v>1</v>
      </c>
      <c r="C18" s="65">
        <v>1</v>
      </c>
      <c r="D18" s="39" t="s">
        <v>28</v>
      </c>
      <c r="E18" s="65">
        <v>1</v>
      </c>
      <c r="F18" s="39" t="s">
        <v>171</v>
      </c>
      <c r="G18" s="73"/>
      <c r="H18" s="41" t="s">
        <v>30</v>
      </c>
      <c r="I18" s="64" t="s">
        <v>30</v>
      </c>
      <c r="J18" s="87" t="s">
        <v>31</v>
      </c>
      <c r="K18" s="87" t="s">
        <v>31</v>
      </c>
      <c r="L18" s="39" t="s">
        <v>32</v>
      </c>
      <c r="M18" s="88" t="s">
        <v>32</v>
      </c>
      <c r="N18" s="65"/>
      <c r="O18" s="78"/>
      <c r="P18" s="65">
        <v>25</v>
      </c>
      <c r="Q18" s="66">
        <v>2031946700</v>
      </c>
      <c r="R18" s="65">
        <v>25</v>
      </c>
      <c r="S18" s="78">
        <v>1941993194</v>
      </c>
      <c r="T18" s="65">
        <v>24</v>
      </c>
      <c r="U18" s="100">
        <v>1865210899</v>
      </c>
      <c r="V18" s="110">
        <f t="shared" ref="V18:W20" si="1">T18/R18*100</f>
        <v>96</v>
      </c>
      <c r="W18" s="42">
        <f t="shared" si="1"/>
        <v>96.046211941564607</v>
      </c>
      <c r="X18" s="42"/>
      <c r="Y18" s="39" t="s">
        <v>139</v>
      </c>
      <c r="Z18" s="43" t="s">
        <v>22</v>
      </c>
    </row>
    <row r="19" spans="1:26" ht="38.25" x14ac:dyDescent="0.25">
      <c r="A19" s="39">
        <v>7</v>
      </c>
      <c r="B19" s="65">
        <v>1</v>
      </c>
      <c r="C19" s="65">
        <v>1</v>
      </c>
      <c r="D19" s="39" t="s">
        <v>28</v>
      </c>
      <c r="E19" s="65">
        <v>3</v>
      </c>
      <c r="F19" s="39" t="s">
        <v>172</v>
      </c>
      <c r="G19" s="73"/>
      <c r="H19" s="41" t="s">
        <v>33</v>
      </c>
      <c r="I19" s="64" t="s">
        <v>33</v>
      </c>
      <c r="J19" s="87" t="s">
        <v>34</v>
      </c>
      <c r="K19" s="87" t="s">
        <v>34</v>
      </c>
      <c r="L19" s="88" t="s">
        <v>21</v>
      </c>
      <c r="M19" s="88" t="s">
        <v>21</v>
      </c>
      <c r="N19" s="65"/>
      <c r="O19" s="78"/>
      <c r="P19" s="65">
        <v>12</v>
      </c>
      <c r="Q19" s="66">
        <v>47950000</v>
      </c>
      <c r="R19" s="65">
        <v>7</v>
      </c>
      <c r="S19" s="78">
        <v>47950000</v>
      </c>
      <c r="T19" s="65">
        <v>4</v>
      </c>
      <c r="U19" s="100">
        <v>27400000</v>
      </c>
      <c r="V19" s="110">
        <f t="shared" si="1"/>
        <v>57.142857142857139</v>
      </c>
      <c r="W19" s="42">
        <f t="shared" si="1"/>
        <v>57.142857142857139</v>
      </c>
      <c r="X19" s="102" t="s">
        <v>210</v>
      </c>
      <c r="Y19" s="39" t="s">
        <v>139</v>
      </c>
      <c r="Z19" s="43" t="s">
        <v>22</v>
      </c>
    </row>
    <row r="20" spans="1:26" ht="38.25" x14ac:dyDescent="0.25">
      <c r="A20" s="39">
        <v>7</v>
      </c>
      <c r="B20" s="65">
        <v>1</v>
      </c>
      <c r="C20" s="65">
        <v>1</v>
      </c>
      <c r="D20" s="39" t="s">
        <v>28</v>
      </c>
      <c r="E20" s="65">
        <v>5</v>
      </c>
      <c r="F20" s="39" t="s">
        <v>173</v>
      </c>
      <c r="G20" s="73"/>
      <c r="H20" s="64" t="s">
        <v>35</v>
      </c>
      <c r="I20" s="64" t="s">
        <v>35</v>
      </c>
      <c r="J20" s="87" t="s">
        <v>36</v>
      </c>
      <c r="K20" s="87" t="s">
        <v>36</v>
      </c>
      <c r="L20" s="88" t="s">
        <v>25</v>
      </c>
      <c r="M20" s="88" t="s">
        <v>25</v>
      </c>
      <c r="N20" s="65"/>
      <c r="O20" s="78"/>
      <c r="P20" s="65">
        <v>1</v>
      </c>
      <c r="Q20" s="66">
        <v>5000000</v>
      </c>
      <c r="R20" s="65">
        <v>1</v>
      </c>
      <c r="S20" s="78">
        <v>5000000</v>
      </c>
      <c r="T20" s="65">
        <v>1</v>
      </c>
      <c r="U20" s="100">
        <v>5000000</v>
      </c>
      <c r="V20" s="39">
        <f t="shared" si="1"/>
        <v>100</v>
      </c>
      <c r="W20" s="42">
        <f t="shared" si="1"/>
        <v>100</v>
      </c>
      <c r="X20" s="42"/>
      <c r="Y20" s="39" t="s">
        <v>139</v>
      </c>
      <c r="Z20" s="43" t="s">
        <v>22</v>
      </c>
    </row>
    <row r="21" spans="1:26" ht="25.5" x14ac:dyDescent="0.25">
      <c r="A21" s="44">
        <v>7</v>
      </c>
      <c r="B21" s="37">
        <v>1</v>
      </c>
      <c r="C21" s="32">
        <v>1</v>
      </c>
      <c r="D21" s="44" t="s">
        <v>37</v>
      </c>
      <c r="E21" s="32"/>
      <c r="F21" s="44" t="s">
        <v>174</v>
      </c>
      <c r="G21" s="33"/>
      <c r="H21" s="34" t="s">
        <v>38</v>
      </c>
      <c r="I21" s="62" t="s">
        <v>157</v>
      </c>
      <c r="J21" s="35" t="s">
        <v>142</v>
      </c>
      <c r="K21" s="35"/>
      <c r="L21" s="37" t="s">
        <v>76</v>
      </c>
      <c r="M21" s="37"/>
      <c r="N21" s="37"/>
      <c r="O21" s="45">
        <f>SUM(O22:O22)</f>
        <v>0</v>
      </c>
      <c r="P21" s="37">
        <v>100</v>
      </c>
      <c r="Q21" s="45">
        <f>SUM(Q22:Q22)</f>
        <v>3000000</v>
      </c>
      <c r="R21" s="37">
        <v>100</v>
      </c>
      <c r="S21" s="45">
        <f>SUM(S22:S22)</f>
        <v>3000000</v>
      </c>
      <c r="T21" s="37">
        <v>100</v>
      </c>
      <c r="U21" s="99">
        <f>U22</f>
        <v>3000000</v>
      </c>
      <c r="V21" s="32">
        <f t="shared" ref="V21:W23" si="2">T21/R21*100</f>
        <v>100</v>
      </c>
      <c r="W21" s="36">
        <f t="shared" si="2"/>
        <v>100</v>
      </c>
      <c r="X21" s="36"/>
      <c r="Y21" s="44" t="s">
        <v>139</v>
      </c>
      <c r="Z21" s="38" t="s">
        <v>18</v>
      </c>
    </row>
    <row r="22" spans="1:26" ht="25.5" x14ac:dyDescent="0.25">
      <c r="A22" s="39">
        <v>7</v>
      </c>
      <c r="B22" s="65">
        <v>1</v>
      </c>
      <c r="C22" s="65">
        <v>1</v>
      </c>
      <c r="D22" s="39" t="s">
        <v>37</v>
      </c>
      <c r="E22" s="51">
        <v>3</v>
      </c>
      <c r="F22" s="39" t="s">
        <v>175</v>
      </c>
      <c r="G22" s="52"/>
      <c r="H22" s="53" t="s">
        <v>78</v>
      </c>
      <c r="I22" s="64" t="s">
        <v>78</v>
      </c>
      <c r="J22" s="53" t="s">
        <v>79</v>
      </c>
      <c r="K22" s="87" t="s">
        <v>79</v>
      </c>
      <c r="L22" s="51" t="s">
        <v>21</v>
      </c>
      <c r="M22" s="88" t="s">
        <v>21</v>
      </c>
      <c r="N22" s="65"/>
      <c r="O22" s="78"/>
      <c r="P22" s="65">
        <v>25</v>
      </c>
      <c r="Q22" s="66">
        <v>3000000</v>
      </c>
      <c r="R22" s="65">
        <v>25</v>
      </c>
      <c r="S22" s="78">
        <v>3000000</v>
      </c>
      <c r="T22" s="65">
        <v>25</v>
      </c>
      <c r="U22" s="100">
        <v>3000000</v>
      </c>
      <c r="V22" s="39">
        <f t="shared" si="2"/>
        <v>100</v>
      </c>
      <c r="W22" s="42">
        <f t="shared" si="2"/>
        <v>100</v>
      </c>
      <c r="X22" s="42"/>
      <c r="Y22" s="39" t="s">
        <v>139</v>
      </c>
      <c r="Z22" s="43" t="s">
        <v>22</v>
      </c>
    </row>
    <row r="23" spans="1:26" ht="25.5" x14ac:dyDescent="0.25">
      <c r="A23" s="44">
        <v>7</v>
      </c>
      <c r="B23" s="37">
        <v>1</v>
      </c>
      <c r="C23" s="32">
        <v>1</v>
      </c>
      <c r="D23" s="44" t="s">
        <v>40</v>
      </c>
      <c r="E23" s="32"/>
      <c r="F23" s="44" t="s">
        <v>176</v>
      </c>
      <c r="G23" s="33"/>
      <c r="H23" s="34" t="s">
        <v>41</v>
      </c>
      <c r="I23" s="62" t="s">
        <v>158</v>
      </c>
      <c r="J23" s="35" t="s">
        <v>89</v>
      </c>
      <c r="K23" s="35"/>
      <c r="L23" s="37" t="s">
        <v>76</v>
      </c>
      <c r="M23" s="37"/>
      <c r="N23" s="37"/>
      <c r="O23" s="45">
        <f>SUM(O24:O30)</f>
        <v>0</v>
      </c>
      <c r="P23" s="37">
        <v>100</v>
      </c>
      <c r="Q23" s="45">
        <f>SUM(Q24:Q30)</f>
        <v>51404644</v>
      </c>
      <c r="R23" s="37">
        <v>100</v>
      </c>
      <c r="S23" s="45">
        <f>SUM(S24:S30)</f>
        <v>51404644</v>
      </c>
      <c r="T23" s="37">
        <v>95</v>
      </c>
      <c r="U23" s="99">
        <f>U24+U25+U26+U27+U28+U29+U30</f>
        <v>49001000</v>
      </c>
      <c r="V23" s="32">
        <f t="shared" si="2"/>
        <v>95</v>
      </c>
      <c r="W23" s="36">
        <f t="shared" si="2"/>
        <v>95.324072276427003</v>
      </c>
      <c r="X23" s="36"/>
      <c r="Y23" s="44" t="s">
        <v>139</v>
      </c>
      <c r="Z23" s="38" t="s">
        <v>18</v>
      </c>
    </row>
    <row r="24" spans="1:26" ht="38.25" x14ac:dyDescent="0.25">
      <c r="A24" s="39">
        <v>7</v>
      </c>
      <c r="B24" s="65">
        <v>1</v>
      </c>
      <c r="C24" s="65">
        <v>1</v>
      </c>
      <c r="D24" s="39" t="s">
        <v>40</v>
      </c>
      <c r="E24" s="39">
        <v>1</v>
      </c>
      <c r="F24" s="39" t="s">
        <v>177</v>
      </c>
      <c r="G24" s="73"/>
      <c r="H24" s="64" t="s">
        <v>42</v>
      </c>
      <c r="I24" s="64" t="s">
        <v>42</v>
      </c>
      <c r="J24" s="87" t="s">
        <v>43</v>
      </c>
      <c r="K24" s="87" t="s">
        <v>43</v>
      </c>
      <c r="L24" s="88" t="s">
        <v>44</v>
      </c>
      <c r="M24" s="88" t="s">
        <v>44</v>
      </c>
      <c r="N24" s="65"/>
      <c r="O24" s="78"/>
      <c r="P24" s="65">
        <v>25</v>
      </c>
      <c r="Q24" s="66">
        <v>5567700</v>
      </c>
      <c r="R24" s="65">
        <v>25</v>
      </c>
      <c r="S24" s="78">
        <v>5567700</v>
      </c>
      <c r="T24" s="65">
        <v>25</v>
      </c>
      <c r="U24" s="100">
        <v>5567700</v>
      </c>
      <c r="V24" s="39">
        <f t="shared" ref="V24:W30" si="3">T24/R24*100</f>
        <v>100</v>
      </c>
      <c r="W24" s="42">
        <f t="shared" si="3"/>
        <v>100</v>
      </c>
      <c r="X24" s="42"/>
      <c r="Y24" s="39" t="s">
        <v>139</v>
      </c>
      <c r="Z24" s="43" t="s">
        <v>22</v>
      </c>
    </row>
    <row r="25" spans="1:26" ht="25.5" x14ac:dyDescent="0.25">
      <c r="A25" s="39">
        <v>7</v>
      </c>
      <c r="B25" s="65">
        <v>1</v>
      </c>
      <c r="C25" s="65">
        <v>1</v>
      </c>
      <c r="D25" s="39" t="s">
        <v>40</v>
      </c>
      <c r="E25" s="39">
        <v>2</v>
      </c>
      <c r="F25" s="39" t="s">
        <v>178</v>
      </c>
      <c r="G25" s="63"/>
      <c r="H25" s="64" t="s">
        <v>80</v>
      </c>
      <c r="I25" s="64" t="s">
        <v>80</v>
      </c>
      <c r="J25" s="41" t="s">
        <v>81</v>
      </c>
      <c r="K25" s="87" t="s">
        <v>81</v>
      </c>
      <c r="L25" s="65" t="s">
        <v>44</v>
      </c>
      <c r="M25" s="88" t="s">
        <v>44</v>
      </c>
      <c r="N25" s="65"/>
      <c r="O25" s="78"/>
      <c r="P25" s="65">
        <v>1</v>
      </c>
      <c r="Q25" s="66">
        <v>10000000</v>
      </c>
      <c r="R25" s="65">
        <v>1</v>
      </c>
      <c r="S25" s="78">
        <v>10000000</v>
      </c>
      <c r="T25" s="65">
        <v>1</v>
      </c>
      <c r="U25" s="100">
        <v>10000000</v>
      </c>
      <c r="V25" s="39">
        <f t="shared" si="3"/>
        <v>100</v>
      </c>
      <c r="W25" s="42">
        <f t="shared" si="3"/>
        <v>100</v>
      </c>
      <c r="X25" s="42"/>
      <c r="Y25" s="39" t="s">
        <v>139</v>
      </c>
      <c r="Z25" s="43" t="s">
        <v>22</v>
      </c>
    </row>
    <row r="26" spans="1:26" ht="25.5" x14ac:dyDescent="0.25">
      <c r="A26" s="39">
        <v>7</v>
      </c>
      <c r="B26" s="65">
        <v>1</v>
      </c>
      <c r="C26" s="65">
        <v>1</v>
      </c>
      <c r="D26" s="39" t="s">
        <v>40</v>
      </c>
      <c r="E26" s="39">
        <v>3</v>
      </c>
      <c r="F26" s="39" t="s">
        <v>179</v>
      </c>
      <c r="G26" s="73"/>
      <c r="H26" s="64" t="s">
        <v>45</v>
      </c>
      <c r="I26" s="64" t="s">
        <v>45</v>
      </c>
      <c r="J26" s="87" t="s">
        <v>46</v>
      </c>
      <c r="K26" s="87" t="s">
        <v>46</v>
      </c>
      <c r="L26" s="65" t="s">
        <v>44</v>
      </c>
      <c r="M26" s="88" t="s">
        <v>44</v>
      </c>
      <c r="N26" s="65"/>
      <c r="O26" s="78"/>
      <c r="P26" s="65">
        <v>12</v>
      </c>
      <c r="Q26" s="66">
        <v>3085800</v>
      </c>
      <c r="R26" s="65">
        <v>12</v>
      </c>
      <c r="S26" s="78">
        <v>3185800</v>
      </c>
      <c r="T26" s="65">
        <v>12</v>
      </c>
      <c r="U26" s="100">
        <v>3085800</v>
      </c>
      <c r="V26" s="39">
        <f t="shared" si="3"/>
        <v>100</v>
      </c>
      <c r="W26" s="42">
        <f t="shared" si="3"/>
        <v>96.861071002573922</v>
      </c>
      <c r="X26" s="42"/>
      <c r="Y26" s="39" t="s">
        <v>139</v>
      </c>
      <c r="Z26" s="43" t="s">
        <v>22</v>
      </c>
    </row>
    <row r="27" spans="1:26" ht="25.5" x14ac:dyDescent="0.25">
      <c r="A27" s="39">
        <v>7</v>
      </c>
      <c r="B27" s="65">
        <v>1</v>
      </c>
      <c r="C27" s="65">
        <v>1</v>
      </c>
      <c r="D27" s="39" t="s">
        <v>40</v>
      </c>
      <c r="E27" s="39">
        <v>4</v>
      </c>
      <c r="F27" s="39" t="s">
        <v>180</v>
      </c>
      <c r="G27" s="73"/>
      <c r="H27" s="41" t="s">
        <v>47</v>
      </c>
      <c r="I27" s="64" t="s">
        <v>47</v>
      </c>
      <c r="J27" s="87" t="s">
        <v>48</v>
      </c>
      <c r="K27" s="87" t="s">
        <v>48</v>
      </c>
      <c r="L27" s="65" t="s">
        <v>44</v>
      </c>
      <c r="M27" s="88" t="s">
        <v>44</v>
      </c>
      <c r="N27" s="65"/>
      <c r="O27" s="78"/>
      <c r="P27" s="65">
        <v>1</v>
      </c>
      <c r="Q27" s="66">
        <v>14230000</v>
      </c>
      <c r="R27" s="65">
        <v>1</v>
      </c>
      <c r="S27" s="78">
        <v>13798400</v>
      </c>
      <c r="T27" s="65">
        <v>1</v>
      </c>
      <c r="U27" s="100">
        <v>11830000</v>
      </c>
      <c r="V27" s="39">
        <f t="shared" si="3"/>
        <v>100</v>
      </c>
      <c r="W27" s="42">
        <f t="shared" si="3"/>
        <v>85.734577922077932</v>
      </c>
      <c r="X27" s="42"/>
      <c r="Y27" s="39" t="s">
        <v>139</v>
      </c>
      <c r="Z27" s="43" t="s">
        <v>22</v>
      </c>
    </row>
    <row r="28" spans="1:26" ht="25.5" x14ac:dyDescent="0.25">
      <c r="A28" s="39">
        <v>7</v>
      </c>
      <c r="B28" s="65">
        <v>1</v>
      </c>
      <c r="C28" s="65">
        <v>1</v>
      </c>
      <c r="D28" s="39" t="s">
        <v>40</v>
      </c>
      <c r="E28" s="39">
        <v>5</v>
      </c>
      <c r="F28" s="39" t="s">
        <v>181</v>
      </c>
      <c r="G28" s="73"/>
      <c r="H28" s="64" t="s">
        <v>49</v>
      </c>
      <c r="I28" s="64" t="s">
        <v>49</v>
      </c>
      <c r="J28" s="41" t="s">
        <v>50</v>
      </c>
      <c r="K28" s="87" t="s">
        <v>50</v>
      </c>
      <c r="L28" s="39" t="s">
        <v>44</v>
      </c>
      <c r="M28" s="88" t="s">
        <v>44</v>
      </c>
      <c r="N28" s="65"/>
      <c r="O28" s="78"/>
      <c r="P28" s="65">
        <v>1</v>
      </c>
      <c r="Q28" s="66">
        <v>2912144</v>
      </c>
      <c r="R28" s="65">
        <v>1</v>
      </c>
      <c r="S28" s="78">
        <v>2913744</v>
      </c>
      <c r="T28" s="65">
        <v>1</v>
      </c>
      <c r="U28" s="100">
        <v>2908500</v>
      </c>
      <c r="V28" s="39">
        <f t="shared" si="3"/>
        <v>100</v>
      </c>
      <c r="W28" s="42">
        <f t="shared" si="3"/>
        <v>99.8200253694216</v>
      </c>
      <c r="X28" s="42"/>
      <c r="Y28" s="39" t="s">
        <v>139</v>
      </c>
      <c r="Z28" s="43" t="s">
        <v>22</v>
      </c>
    </row>
    <row r="29" spans="1:26" ht="25.5" x14ac:dyDescent="0.25">
      <c r="A29" s="39">
        <v>7</v>
      </c>
      <c r="B29" s="65">
        <v>1</v>
      </c>
      <c r="C29" s="65">
        <v>1</v>
      </c>
      <c r="D29" s="39" t="s">
        <v>40</v>
      </c>
      <c r="E29" s="39">
        <v>7</v>
      </c>
      <c r="F29" s="39" t="s">
        <v>182</v>
      </c>
      <c r="G29" s="73"/>
      <c r="H29" s="41" t="s">
        <v>51</v>
      </c>
      <c r="I29" s="64" t="s">
        <v>51</v>
      </c>
      <c r="J29" s="87" t="s">
        <v>52</v>
      </c>
      <c r="K29" s="87" t="s">
        <v>52</v>
      </c>
      <c r="L29" s="39" t="s">
        <v>44</v>
      </c>
      <c r="M29" s="88" t="s">
        <v>44</v>
      </c>
      <c r="N29" s="65"/>
      <c r="O29" s="78"/>
      <c r="P29" s="65">
        <v>12</v>
      </c>
      <c r="Q29" s="66">
        <v>6834000</v>
      </c>
      <c r="R29" s="65">
        <v>12</v>
      </c>
      <c r="S29" s="78">
        <v>7164000</v>
      </c>
      <c r="T29" s="65">
        <v>12</v>
      </c>
      <c r="U29" s="100">
        <v>6834000</v>
      </c>
      <c r="V29" s="39">
        <f>T29/R29*100</f>
        <v>100</v>
      </c>
      <c r="W29" s="42">
        <f t="shared" si="3"/>
        <v>95.393634840871016</v>
      </c>
      <c r="X29" s="42"/>
      <c r="Y29" s="39" t="s">
        <v>139</v>
      </c>
      <c r="Z29" s="43" t="s">
        <v>22</v>
      </c>
    </row>
    <row r="30" spans="1:26" ht="25.5" x14ac:dyDescent="0.25">
      <c r="A30" s="39">
        <v>7</v>
      </c>
      <c r="B30" s="65">
        <v>1</v>
      </c>
      <c r="C30" s="65">
        <v>1</v>
      </c>
      <c r="D30" s="39" t="s">
        <v>40</v>
      </c>
      <c r="E30" s="39">
        <v>9</v>
      </c>
      <c r="F30" s="39" t="s">
        <v>183</v>
      </c>
      <c r="G30" s="73"/>
      <c r="H30" s="64" t="s">
        <v>53</v>
      </c>
      <c r="I30" s="64" t="s">
        <v>53</v>
      </c>
      <c r="J30" s="87" t="s">
        <v>54</v>
      </c>
      <c r="K30" s="87" t="s">
        <v>54</v>
      </c>
      <c r="L30" s="39" t="s">
        <v>25</v>
      </c>
      <c r="M30" s="39" t="s">
        <v>25</v>
      </c>
      <c r="N30" s="65"/>
      <c r="O30" s="78"/>
      <c r="P30" s="65">
        <v>288</v>
      </c>
      <c r="Q30" s="66">
        <v>8775000</v>
      </c>
      <c r="R30" s="65">
        <v>288</v>
      </c>
      <c r="S30" s="78">
        <v>8775000</v>
      </c>
      <c r="T30" s="65">
        <v>288</v>
      </c>
      <c r="U30" s="100">
        <v>8775000</v>
      </c>
      <c r="V30" s="39">
        <f t="shared" si="3"/>
        <v>100</v>
      </c>
      <c r="W30" s="42">
        <f t="shared" si="3"/>
        <v>100</v>
      </c>
      <c r="X30" s="42"/>
      <c r="Y30" s="39" t="s">
        <v>139</v>
      </c>
      <c r="Z30" s="43" t="s">
        <v>22</v>
      </c>
    </row>
    <row r="31" spans="1:26" ht="38.25" x14ac:dyDescent="0.25">
      <c r="A31" s="44">
        <v>7</v>
      </c>
      <c r="B31" s="37">
        <v>1</v>
      </c>
      <c r="C31" s="32">
        <v>1</v>
      </c>
      <c r="D31" s="44" t="s">
        <v>55</v>
      </c>
      <c r="E31" s="32"/>
      <c r="F31" s="44" t="s">
        <v>184</v>
      </c>
      <c r="G31" s="33"/>
      <c r="H31" s="34" t="s">
        <v>56</v>
      </c>
      <c r="I31" s="62" t="s">
        <v>159</v>
      </c>
      <c r="J31" s="35" t="s">
        <v>143</v>
      </c>
      <c r="K31" s="35"/>
      <c r="L31" s="37" t="s">
        <v>76</v>
      </c>
      <c r="M31" s="37"/>
      <c r="N31" s="37"/>
      <c r="O31" s="45">
        <f>SUM(O32:O35)</f>
        <v>0</v>
      </c>
      <c r="P31" s="37">
        <v>60</v>
      </c>
      <c r="Q31" s="45">
        <f>SUM(Q32:Q35)</f>
        <v>399817856</v>
      </c>
      <c r="R31" s="37">
        <v>100</v>
      </c>
      <c r="S31" s="45">
        <f>SUM(S32:S35)</f>
        <v>99817856</v>
      </c>
      <c r="T31" s="37">
        <v>94</v>
      </c>
      <c r="U31" s="99">
        <f>U32+U33+U34+U35</f>
        <v>93532856</v>
      </c>
      <c r="V31" s="32">
        <f>T31/R31*100</f>
        <v>94</v>
      </c>
      <c r="W31" s="36">
        <f>U31/S31*100</f>
        <v>93.703531360160653</v>
      </c>
      <c r="X31" s="36"/>
      <c r="Y31" s="44" t="s">
        <v>139</v>
      </c>
      <c r="Z31" s="38" t="s">
        <v>18</v>
      </c>
    </row>
    <row r="32" spans="1:26" ht="38.25" x14ac:dyDescent="0.25">
      <c r="A32" s="39">
        <v>7</v>
      </c>
      <c r="B32" s="65">
        <v>1</v>
      </c>
      <c r="C32" s="65">
        <v>1</v>
      </c>
      <c r="D32" s="39" t="s">
        <v>55</v>
      </c>
      <c r="E32" s="65">
        <v>1</v>
      </c>
      <c r="F32" s="65"/>
      <c r="G32" s="73"/>
      <c r="H32" s="41" t="s">
        <v>82</v>
      </c>
      <c r="I32" s="41"/>
      <c r="J32" s="41" t="s">
        <v>83</v>
      </c>
      <c r="K32" s="41"/>
      <c r="L32" s="65" t="s">
        <v>59</v>
      </c>
      <c r="M32" s="65"/>
      <c r="N32" s="65"/>
      <c r="O32" s="78"/>
      <c r="P32" s="65"/>
      <c r="Q32" s="66">
        <v>0</v>
      </c>
      <c r="R32" s="65"/>
      <c r="S32" s="78">
        <v>0</v>
      </c>
      <c r="T32" s="65"/>
      <c r="U32" s="100">
        <v>0</v>
      </c>
      <c r="V32" s="39" t="e">
        <f t="shared" ref="V32:W35" si="4">T32/R32*100</f>
        <v>#DIV/0!</v>
      </c>
      <c r="W32" s="42" t="e">
        <f t="shared" si="4"/>
        <v>#DIV/0!</v>
      </c>
      <c r="X32" s="42"/>
      <c r="Y32" s="39" t="s">
        <v>139</v>
      </c>
      <c r="Z32" s="43" t="s">
        <v>22</v>
      </c>
    </row>
    <row r="33" spans="1:26" x14ac:dyDescent="0.25">
      <c r="A33" s="39">
        <v>7</v>
      </c>
      <c r="B33" s="65">
        <v>1</v>
      </c>
      <c r="C33" s="65">
        <v>1</v>
      </c>
      <c r="D33" s="39" t="s">
        <v>55</v>
      </c>
      <c r="E33" s="39">
        <v>5</v>
      </c>
      <c r="F33" s="39" t="s">
        <v>185</v>
      </c>
      <c r="G33" s="63"/>
      <c r="H33" s="41" t="s">
        <v>84</v>
      </c>
      <c r="I33" s="64" t="s">
        <v>84</v>
      </c>
      <c r="J33" s="41" t="s">
        <v>85</v>
      </c>
      <c r="K33" s="87" t="s">
        <v>85</v>
      </c>
      <c r="L33" s="88" t="s">
        <v>59</v>
      </c>
      <c r="M33" s="88" t="s">
        <v>59</v>
      </c>
      <c r="N33" s="65"/>
      <c r="O33" s="78"/>
      <c r="P33" s="65">
        <v>6</v>
      </c>
      <c r="Q33" s="66">
        <v>94817856</v>
      </c>
      <c r="R33" s="65">
        <v>6</v>
      </c>
      <c r="S33" s="78">
        <v>94817856</v>
      </c>
      <c r="T33" s="65">
        <v>6</v>
      </c>
      <c r="U33" s="100">
        <v>88532856</v>
      </c>
      <c r="V33" s="39">
        <f t="shared" si="4"/>
        <v>100</v>
      </c>
      <c r="W33" s="42">
        <f t="shared" si="4"/>
        <v>93.371501671583871</v>
      </c>
      <c r="X33" s="42" t="s">
        <v>211</v>
      </c>
      <c r="Y33" s="39" t="s">
        <v>139</v>
      </c>
      <c r="Z33" s="43" t="s">
        <v>22</v>
      </c>
    </row>
    <row r="34" spans="1:26" ht="25.5" x14ac:dyDescent="0.25">
      <c r="A34" s="39">
        <v>7</v>
      </c>
      <c r="B34" s="65">
        <v>1</v>
      </c>
      <c r="C34" s="65">
        <v>1</v>
      </c>
      <c r="D34" s="39" t="s">
        <v>55</v>
      </c>
      <c r="E34" s="39">
        <v>6</v>
      </c>
      <c r="F34" s="39" t="s">
        <v>186</v>
      </c>
      <c r="G34" s="73"/>
      <c r="H34" s="41" t="s">
        <v>57</v>
      </c>
      <c r="I34" s="64" t="s">
        <v>57</v>
      </c>
      <c r="J34" s="41" t="s">
        <v>58</v>
      </c>
      <c r="K34" s="87" t="s">
        <v>58</v>
      </c>
      <c r="L34" s="39" t="s">
        <v>59</v>
      </c>
      <c r="M34" s="39" t="s">
        <v>59</v>
      </c>
      <c r="N34" s="65"/>
      <c r="O34" s="78"/>
      <c r="P34" s="65">
        <v>3</v>
      </c>
      <c r="Q34" s="66">
        <v>5000000</v>
      </c>
      <c r="R34" s="65">
        <v>3</v>
      </c>
      <c r="S34" s="78">
        <v>5000000</v>
      </c>
      <c r="T34" s="65">
        <v>3</v>
      </c>
      <c r="U34" s="100">
        <v>5000000</v>
      </c>
      <c r="V34" s="39">
        <f t="shared" si="4"/>
        <v>100</v>
      </c>
      <c r="W34" s="42">
        <f t="shared" si="4"/>
        <v>100</v>
      </c>
      <c r="X34" s="42"/>
      <c r="Y34" s="39" t="s">
        <v>139</v>
      </c>
      <c r="Z34" s="43" t="s">
        <v>22</v>
      </c>
    </row>
    <row r="35" spans="1:26" ht="25.5" x14ac:dyDescent="0.25">
      <c r="A35" s="39">
        <v>7</v>
      </c>
      <c r="B35" s="65">
        <v>1</v>
      </c>
      <c r="C35" s="65">
        <v>1</v>
      </c>
      <c r="D35" s="39" t="s">
        <v>55</v>
      </c>
      <c r="E35" s="39">
        <v>9</v>
      </c>
      <c r="F35" s="39" t="s">
        <v>194</v>
      </c>
      <c r="G35" s="73"/>
      <c r="H35" s="41" t="s">
        <v>60</v>
      </c>
      <c r="I35" s="41" t="s">
        <v>60</v>
      </c>
      <c r="J35" s="41" t="s">
        <v>61</v>
      </c>
      <c r="K35" s="41" t="s">
        <v>61</v>
      </c>
      <c r="L35" s="39" t="s">
        <v>59</v>
      </c>
      <c r="M35" s="39" t="s">
        <v>59</v>
      </c>
      <c r="N35" s="65"/>
      <c r="O35" s="78"/>
      <c r="P35" s="65">
        <v>2</v>
      </c>
      <c r="Q35" s="66">
        <v>300000000</v>
      </c>
      <c r="R35" s="65">
        <v>0</v>
      </c>
      <c r="S35" s="78">
        <v>0</v>
      </c>
      <c r="T35" s="65">
        <v>0</v>
      </c>
      <c r="U35" s="100">
        <v>0</v>
      </c>
      <c r="V35" s="39" t="e">
        <f t="shared" si="4"/>
        <v>#DIV/0!</v>
      </c>
      <c r="W35" s="42" t="e">
        <f t="shared" si="4"/>
        <v>#DIV/0!</v>
      </c>
      <c r="X35" s="42"/>
      <c r="Y35" s="39" t="s">
        <v>139</v>
      </c>
      <c r="Z35" s="43" t="s">
        <v>22</v>
      </c>
    </row>
    <row r="36" spans="1:26" ht="25.5" x14ac:dyDescent="0.25">
      <c r="A36" s="44">
        <v>7</v>
      </c>
      <c r="B36" s="37">
        <v>1</v>
      </c>
      <c r="C36" s="32">
        <v>1</v>
      </c>
      <c r="D36" s="44" t="s">
        <v>62</v>
      </c>
      <c r="E36" s="32"/>
      <c r="F36" s="44" t="s">
        <v>187</v>
      </c>
      <c r="G36" s="33"/>
      <c r="H36" s="34" t="s">
        <v>63</v>
      </c>
      <c r="I36" s="62" t="s">
        <v>160</v>
      </c>
      <c r="J36" s="35" t="s">
        <v>95</v>
      </c>
      <c r="K36" s="35"/>
      <c r="L36" s="37" t="s">
        <v>76</v>
      </c>
      <c r="M36" s="37"/>
      <c r="N36" s="37"/>
      <c r="O36" s="45">
        <f>SUM(O37:O39)</f>
        <v>0</v>
      </c>
      <c r="P36" s="37">
        <v>100</v>
      </c>
      <c r="Q36" s="45">
        <f>SUM(Q37:Q39)</f>
        <v>145762000</v>
      </c>
      <c r="R36" s="37"/>
      <c r="S36" s="45">
        <f>SUM(S37:S39)</f>
        <v>145762000</v>
      </c>
      <c r="T36" s="37"/>
      <c r="U36" s="99">
        <f>U37+U38+U39</f>
        <v>143626448</v>
      </c>
      <c r="V36" s="32" t="e">
        <f>T36/R36*100</f>
        <v>#DIV/0!</v>
      </c>
      <c r="W36" s="36">
        <f>U36/S36*100</f>
        <v>98.534904844884124</v>
      </c>
      <c r="X36" s="36"/>
      <c r="Y36" s="44" t="s">
        <v>139</v>
      </c>
      <c r="Z36" s="38" t="s">
        <v>18</v>
      </c>
    </row>
    <row r="37" spans="1:26" ht="25.5" x14ac:dyDescent="0.25">
      <c r="A37" s="39">
        <v>7</v>
      </c>
      <c r="B37" s="65">
        <v>1</v>
      </c>
      <c r="C37" s="65">
        <v>1</v>
      </c>
      <c r="D37" s="39" t="s">
        <v>62</v>
      </c>
      <c r="E37" s="39">
        <v>1</v>
      </c>
      <c r="F37" s="39" t="s">
        <v>188</v>
      </c>
      <c r="G37" s="73"/>
      <c r="H37" s="64" t="s">
        <v>64</v>
      </c>
      <c r="I37" s="64" t="s">
        <v>64</v>
      </c>
      <c r="J37" s="87" t="s">
        <v>65</v>
      </c>
      <c r="K37" s="87" t="s">
        <v>65</v>
      </c>
      <c r="L37" s="39" t="s">
        <v>25</v>
      </c>
      <c r="M37" s="88" t="s">
        <v>25</v>
      </c>
      <c r="N37" s="65"/>
      <c r="O37" s="78"/>
      <c r="P37" s="65">
        <v>12</v>
      </c>
      <c r="Q37" s="66">
        <v>300000</v>
      </c>
      <c r="R37" s="65">
        <v>12</v>
      </c>
      <c r="S37" s="78">
        <v>300000</v>
      </c>
      <c r="T37" s="65">
        <v>12</v>
      </c>
      <c r="U37" s="100">
        <v>300000</v>
      </c>
      <c r="V37" s="39">
        <f t="shared" ref="V37:W39" si="5">T37/R37*100</f>
        <v>100</v>
      </c>
      <c r="W37" s="42">
        <f t="shared" si="5"/>
        <v>100</v>
      </c>
      <c r="X37" s="42"/>
      <c r="Y37" s="39" t="s">
        <v>139</v>
      </c>
      <c r="Z37" s="43" t="s">
        <v>22</v>
      </c>
    </row>
    <row r="38" spans="1:26" ht="38.25" x14ac:dyDescent="0.25">
      <c r="A38" s="39">
        <v>7</v>
      </c>
      <c r="B38" s="65">
        <v>1</v>
      </c>
      <c r="C38" s="65">
        <v>1</v>
      </c>
      <c r="D38" s="39" t="s">
        <v>62</v>
      </c>
      <c r="E38" s="39">
        <v>2</v>
      </c>
      <c r="F38" s="39" t="s">
        <v>189</v>
      </c>
      <c r="G38" s="73"/>
      <c r="H38" s="64" t="s">
        <v>66</v>
      </c>
      <c r="I38" s="64" t="s">
        <v>66</v>
      </c>
      <c r="J38" s="87" t="s">
        <v>67</v>
      </c>
      <c r="K38" s="87" t="s">
        <v>67</v>
      </c>
      <c r="L38" s="39" t="s">
        <v>25</v>
      </c>
      <c r="M38" s="88" t="s">
        <v>25</v>
      </c>
      <c r="N38" s="65"/>
      <c r="O38" s="78"/>
      <c r="P38" s="65">
        <v>12</v>
      </c>
      <c r="Q38" s="66">
        <v>17050000</v>
      </c>
      <c r="R38" s="65">
        <v>12</v>
      </c>
      <c r="S38" s="78">
        <v>17050000</v>
      </c>
      <c r="T38" s="65">
        <v>12</v>
      </c>
      <c r="U38" s="100">
        <v>14914448</v>
      </c>
      <c r="V38" s="39">
        <f t="shared" si="5"/>
        <v>100</v>
      </c>
      <c r="W38" s="42">
        <f t="shared" si="5"/>
        <v>87.474768328445748</v>
      </c>
      <c r="X38" s="42"/>
      <c r="Y38" s="39" t="s">
        <v>139</v>
      </c>
      <c r="Z38" s="43" t="s">
        <v>22</v>
      </c>
    </row>
    <row r="39" spans="1:26" ht="25.5" x14ac:dyDescent="0.25">
      <c r="A39" s="39">
        <v>7</v>
      </c>
      <c r="B39" s="65">
        <v>1</v>
      </c>
      <c r="C39" s="65">
        <v>1</v>
      </c>
      <c r="D39" s="39" t="s">
        <v>62</v>
      </c>
      <c r="E39" s="39">
        <v>4</v>
      </c>
      <c r="F39" s="39" t="s">
        <v>190</v>
      </c>
      <c r="G39" s="73"/>
      <c r="H39" s="64" t="s">
        <v>68</v>
      </c>
      <c r="I39" s="64" t="s">
        <v>68</v>
      </c>
      <c r="J39" s="87" t="s">
        <v>69</v>
      </c>
      <c r="K39" s="87" t="s">
        <v>69</v>
      </c>
      <c r="L39" s="39" t="s">
        <v>25</v>
      </c>
      <c r="M39" s="88" t="s">
        <v>25</v>
      </c>
      <c r="N39" s="65"/>
      <c r="O39" s="78"/>
      <c r="P39" s="65">
        <v>12</v>
      </c>
      <c r="Q39" s="66">
        <v>128412000</v>
      </c>
      <c r="R39" s="65">
        <v>12</v>
      </c>
      <c r="S39" s="78">
        <v>128412000</v>
      </c>
      <c r="T39" s="65">
        <v>12</v>
      </c>
      <c r="U39" s="100">
        <v>128412000</v>
      </c>
      <c r="V39" s="39">
        <f t="shared" si="5"/>
        <v>100</v>
      </c>
      <c r="W39" s="42">
        <f t="shared" si="5"/>
        <v>100</v>
      </c>
      <c r="X39" s="42"/>
      <c r="Y39" s="39" t="s">
        <v>139</v>
      </c>
      <c r="Z39" s="43" t="s">
        <v>22</v>
      </c>
    </row>
    <row r="40" spans="1:26" ht="38.25" x14ac:dyDescent="0.25">
      <c r="A40" s="44">
        <v>7</v>
      </c>
      <c r="B40" s="37">
        <v>1</v>
      </c>
      <c r="C40" s="32">
        <v>1</v>
      </c>
      <c r="D40" s="44" t="s">
        <v>70</v>
      </c>
      <c r="E40" s="32"/>
      <c r="F40" s="44" t="s">
        <v>191</v>
      </c>
      <c r="G40" s="33"/>
      <c r="H40" s="34" t="s">
        <v>71</v>
      </c>
      <c r="I40" s="62" t="s">
        <v>161</v>
      </c>
      <c r="J40" s="35" t="s">
        <v>92</v>
      </c>
      <c r="K40" s="35"/>
      <c r="L40" s="37" t="s">
        <v>76</v>
      </c>
      <c r="M40" s="37"/>
      <c r="N40" s="37"/>
      <c r="O40" s="45">
        <f>SUM(O41:O44)</f>
        <v>0</v>
      </c>
      <c r="P40" s="37">
        <v>75</v>
      </c>
      <c r="Q40" s="45">
        <f>SUM(Q41:Q44)</f>
        <v>30805000</v>
      </c>
      <c r="R40" s="37"/>
      <c r="S40" s="45">
        <f>SUM(S41:S44)</f>
        <v>31100000</v>
      </c>
      <c r="T40" s="37"/>
      <c r="U40" s="99">
        <f>U41+U42+U43+U44</f>
        <v>29443500</v>
      </c>
      <c r="V40" s="32" t="e">
        <f>T40/R40*100</f>
        <v>#DIV/0!</v>
      </c>
      <c r="W40" s="36">
        <f>U40/S40*100</f>
        <v>94.673633440514465</v>
      </c>
      <c r="X40" s="36"/>
      <c r="Y40" s="44" t="s">
        <v>139</v>
      </c>
      <c r="Z40" s="38" t="s">
        <v>18</v>
      </c>
    </row>
    <row r="41" spans="1:26" ht="51" x14ac:dyDescent="0.25">
      <c r="A41" s="39">
        <v>7</v>
      </c>
      <c r="B41" s="65">
        <v>1</v>
      </c>
      <c r="C41" s="65">
        <v>1</v>
      </c>
      <c r="D41" s="39" t="s">
        <v>70</v>
      </c>
      <c r="E41" s="39">
        <v>1</v>
      </c>
      <c r="F41" s="51" t="s">
        <v>195</v>
      </c>
      <c r="G41" s="52"/>
      <c r="H41" s="64" t="s">
        <v>87</v>
      </c>
      <c r="I41" s="64" t="s">
        <v>87</v>
      </c>
      <c r="J41" s="53" t="s">
        <v>86</v>
      </c>
      <c r="K41" s="53" t="s">
        <v>86</v>
      </c>
      <c r="L41" s="51" t="s">
        <v>59</v>
      </c>
      <c r="M41" s="51" t="s">
        <v>59</v>
      </c>
      <c r="N41" s="65"/>
      <c r="O41" s="78"/>
      <c r="P41" s="65">
        <v>15</v>
      </c>
      <c r="Q41" s="66">
        <v>14687000</v>
      </c>
      <c r="R41" s="65">
        <v>15</v>
      </c>
      <c r="S41" s="78">
        <v>14687000</v>
      </c>
      <c r="T41" s="65">
        <v>14</v>
      </c>
      <c r="U41" s="100">
        <v>13325500</v>
      </c>
      <c r="V41" s="110">
        <f t="shared" ref="V41:W44" si="6">T41/R41*100</f>
        <v>93.333333333333329</v>
      </c>
      <c r="W41" s="42">
        <f t="shared" si="6"/>
        <v>90.72989718798938</v>
      </c>
      <c r="X41" s="42"/>
      <c r="Y41" s="39" t="s">
        <v>139</v>
      </c>
      <c r="Z41" s="43" t="s">
        <v>22</v>
      </c>
    </row>
    <row r="42" spans="1:26" ht="25.5" x14ac:dyDescent="0.25">
      <c r="A42" s="39">
        <v>7</v>
      </c>
      <c r="B42" s="65">
        <v>1</v>
      </c>
      <c r="C42" s="39">
        <v>1</v>
      </c>
      <c r="D42" s="39" t="s">
        <v>70</v>
      </c>
      <c r="E42" s="39">
        <v>6</v>
      </c>
      <c r="F42" s="39" t="s">
        <v>192</v>
      </c>
      <c r="G42" s="40"/>
      <c r="H42" s="64" t="s">
        <v>72</v>
      </c>
      <c r="I42" s="64" t="s">
        <v>72</v>
      </c>
      <c r="J42" s="87" t="s">
        <v>73</v>
      </c>
      <c r="K42" s="87" t="s">
        <v>73</v>
      </c>
      <c r="L42" s="39" t="s">
        <v>59</v>
      </c>
      <c r="M42" s="88" t="s">
        <v>59</v>
      </c>
      <c r="N42" s="65"/>
      <c r="O42" s="78"/>
      <c r="P42" s="65">
        <v>25</v>
      </c>
      <c r="Q42" s="66">
        <v>3685000</v>
      </c>
      <c r="R42" s="65">
        <v>25</v>
      </c>
      <c r="S42" s="78">
        <v>3980000</v>
      </c>
      <c r="T42" s="65">
        <v>23</v>
      </c>
      <c r="U42" s="100">
        <v>3685000</v>
      </c>
      <c r="V42" s="39">
        <f t="shared" si="6"/>
        <v>92</v>
      </c>
      <c r="W42" s="42">
        <f t="shared" si="6"/>
        <v>92.587939698492463</v>
      </c>
      <c r="X42" s="42"/>
      <c r="Y42" s="39" t="s">
        <v>139</v>
      </c>
      <c r="Z42" s="43" t="s">
        <v>22</v>
      </c>
    </row>
    <row r="43" spans="1:26" ht="25.5" x14ac:dyDescent="0.25">
      <c r="A43" s="39"/>
      <c r="B43" s="65"/>
      <c r="C43" s="65"/>
      <c r="D43" s="39"/>
      <c r="E43" s="65"/>
      <c r="F43" s="65"/>
      <c r="G43" s="73"/>
      <c r="H43" s="41"/>
      <c r="I43" s="41"/>
      <c r="J43" s="41" t="s">
        <v>73</v>
      </c>
      <c r="K43" s="41"/>
      <c r="L43" s="65" t="s">
        <v>59</v>
      </c>
      <c r="M43" s="65"/>
      <c r="N43" s="65"/>
      <c r="O43" s="78"/>
      <c r="P43" s="65">
        <v>0</v>
      </c>
      <c r="Q43" s="66">
        <v>0</v>
      </c>
      <c r="R43" s="65"/>
      <c r="S43" s="78">
        <v>0</v>
      </c>
      <c r="T43" s="65">
        <v>0</v>
      </c>
      <c r="U43" s="100">
        <v>0</v>
      </c>
      <c r="V43" s="39" t="e">
        <f t="shared" si="6"/>
        <v>#DIV/0!</v>
      </c>
      <c r="W43" s="42" t="e">
        <f t="shared" si="6"/>
        <v>#DIV/0!</v>
      </c>
      <c r="X43" s="42"/>
      <c r="Y43" s="39" t="s">
        <v>139</v>
      </c>
      <c r="Z43" s="43" t="s">
        <v>22</v>
      </c>
    </row>
    <row r="44" spans="1:26" ht="25.5" x14ac:dyDescent="0.25">
      <c r="A44" s="39">
        <v>7</v>
      </c>
      <c r="B44" s="65">
        <v>1</v>
      </c>
      <c r="C44" s="39">
        <v>1</v>
      </c>
      <c r="D44" s="39" t="s">
        <v>70</v>
      </c>
      <c r="E44" s="39">
        <v>9</v>
      </c>
      <c r="F44" s="39" t="s">
        <v>193</v>
      </c>
      <c r="G44" s="40"/>
      <c r="H44" s="64" t="s">
        <v>74</v>
      </c>
      <c r="I44" s="64" t="s">
        <v>74</v>
      </c>
      <c r="J44" s="87" t="s">
        <v>75</v>
      </c>
      <c r="K44" s="87" t="s">
        <v>75</v>
      </c>
      <c r="L44" s="39" t="s">
        <v>59</v>
      </c>
      <c r="M44" s="88" t="s">
        <v>59</v>
      </c>
      <c r="N44" s="65"/>
      <c r="O44" s="78"/>
      <c r="P44" s="65">
        <v>2</v>
      </c>
      <c r="Q44" s="66">
        <v>12433000</v>
      </c>
      <c r="R44" s="65">
        <v>2</v>
      </c>
      <c r="S44" s="78">
        <v>12433000</v>
      </c>
      <c r="T44" s="65">
        <v>2</v>
      </c>
      <c r="U44" s="100">
        <v>12433000</v>
      </c>
      <c r="V44" s="39">
        <f t="shared" si="6"/>
        <v>100</v>
      </c>
      <c r="W44" s="42">
        <f t="shared" si="6"/>
        <v>100</v>
      </c>
      <c r="X44" s="42"/>
      <c r="Y44" s="39" t="s">
        <v>139</v>
      </c>
      <c r="Z44" s="43" t="s">
        <v>22</v>
      </c>
    </row>
    <row r="45" spans="1:26" ht="38.25" x14ac:dyDescent="0.25">
      <c r="A45" s="29">
        <v>7</v>
      </c>
      <c r="B45" s="60">
        <v>1</v>
      </c>
      <c r="C45" s="60">
        <v>2</v>
      </c>
      <c r="D45" s="29"/>
      <c r="E45" s="60"/>
      <c r="F45" s="60"/>
      <c r="G45" s="75"/>
      <c r="H45" s="46" t="s">
        <v>96</v>
      </c>
      <c r="I45" s="46"/>
      <c r="J45" s="46" t="s">
        <v>97</v>
      </c>
      <c r="K45" s="46"/>
      <c r="L45" s="60" t="s">
        <v>76</v>
      </c>
      <c r="M45" s="60"/>
      <c r="N45" s="60"/>
      <c r="O45" s="72">
        <f>O46+O48</f>
        <v>0</v>
      </c>
      <c r="P45" s="60">
        <v>100</v>
      </c>
      <c r="Q45" s="72">
        <f>Q46+Q48</f>
        <v>4165100</v>
      </c>
      <c r="R45" s="60">
        <v>100</v>
      </c>
      <c r="S45" s="72">
        <f>S46+S48</f>
        <v>63870000</v>
      </c>
      <c r="T45" s="60">
        <v>100</v>
      </c>
      <c r="U45" s="101">
        <f>U46+U48+T46</f>
        <v>63870100</v>
      </c>
      <c r="V45" s="27">
        <f t="shared" ref="V45:W49" si="7">T45/R45*100</f>
        <v>100</v>
      </c>
      <c r="W45" s="28">
        <f t="shared" si="7"/>
        <v>100.00015656802881</v>
      </c>
      <c r="X45" s="28"/>
      <c r="Y45" s="29" t="s">
        <v>139</v>
      </c>
      <c r="Z45" s="30" t="s">
        <v>16</v>
      </c>
    </row>
    <row r="46" spans="1:26" ht="63.75" x14ac:dyDescent="0.25">
      <c r="A46" s="44">
        <v>7</v>
      </c>
      <c r="B46" s="37">
        <v>1</v>
      </c>
      <c r="C46" s="37">
        <v>2</v>
      </c>
      <c r="D46" s="44" t="s">
        <v>28</v>
      </c>
      <c r="E46" s="37"/>
      <c r="F46" s="37"/>
      <c r="G46" s="74"/>
      <c r="H46" s="35" t="s">
        <v>98</v>
      </c>
      <c r="I46" s="35"/>
      <c r="J46" s="35" t="s">
        <v>137</v>
      </c>
      <c r="K46" s="35"/>
      <c r="L46" s="37" t="s">
        <v>76</v>
      </c>
      <c r="M46" s="37"/>
      <c r="N46" s="37"/>
      <c r="O46" s="45">
        <f>O47</f>
        <v>0</v>
      </c>
      <c r="P46" s="37">
        <v>100</v>
      </c>
      <c r="Q46" s="45">
        <v>100</v>
      </c>
      <c r="R46" s="37"/>
      <c r="S46" s="45">
        <f>S47</f>
        <v>49705000</v>
      </c>
      <c r="T46" s="37">
        <v>100</v>
      </c>
      <c r="U46" s="99">
        <f>U47</f>
        <v>49705000</v>
      </c>
      <c r="V46" s="32" t="e">
        <f t="shared" si="7"/>
        <v>#DIV/0!</v>
      </c>
      <c r="W46" s="36">
        <f t="shared" si="7"/>
        <v>100</v>
      </c>
      <c r="X46" s="36"/>
      <c r="Y46" s="44" t="s">
        <v>139</v>
      </c>
      <c r="Z46" s="38" t="s">
        <v>18</v>
      </c>
    </row>
    <row r="47" spans="1:26" ht="38.25" x14ac:dyDescent="0.25">
      <c r="A47" s="39">
        <v>7</v>
      </c>
      <c r="B47" s="65">
        <v>1</v>
      </c>
      <c r="C47" s="65">
        <v>2</v>
      </c>
      <c r="D47" s="39" t="s">
        <v>28</v>
      </c>
      <c r="E47" s="65">
        <v>3</v>
      </c>
      <c r="F47" s="65" t="s">
        <v>196</v>
      </c>
      <c r="G47" s="73"/>
      <c r="H47" s="41" t="s">
        <v>99</v>
      </c>
      <c r="I47" s="41" t="s">
        <v>99</v>
      </c>
      <c r="J47" s="41" t="s">
        <v>100</v>
      </c>
      <c r="K47" s="41" t="s">
        <v>100</v>
      </c>
      <c r="L47" s="65" t="s">
        <v>25</v>
      </c>
      <c r="M47" s="65" t="s">
        <v>25</v>
      </c>
      <c r="N47" s="65"/>
      <c r="O47" s="78"/>
      <c r="P47" s="65">
        <v>12</v>
      </c>
      <c r="Q47" s="66">
        <v>0</v>
      </c>
      <c r="R47" s="65">
        <v>12</v>
      </c>
      <c r="S47" s="78">
        <v>49705000</v>
      </c>
      <c r="T47" s="65">
        <v>12</v>
      </c>
      <c r="U47" s="100">
        <v>49705000</v>
      </c>
      <c r="V47" s="39">
        <f t="shared" si="7"/>
        <v>100</v>
      </c>
      <c r="W47" s="42">
        <f t="shared" si="7"/>
        <v>100</v>
      </c>
      <c r="X47" s="42"/>
      <c r="Y47" s="39" t="s">
        <v>139</v>
      </c>
      <c r="Z47" s="43" t="s">
        <v>22</v>
      </c>
    </row>
    <row r="48" spans="1:26" ht="25.5" x14ac:dyDescent="0.25">
      <c r="A48" s="44">
        <v>7</v>
      </c>
      <c r="B48" s="37">
        <v>1</v>
      </c>
      <c r="C48" s="37">
        <v>2</v>
      </c>
      <c r="D48" s="44" t="s">
        <v>77</v>
      </c>
      <c r="E48" s="37"/>
      <c r="F48" s="37"/>
      <c r="G48" s="74"/>
      <c r="H48" s="35" t="s">
        <v>101</v>
      </c>
      <c r="I48" s="35"/>
      <c r="J48" s="35" t="s">
        <v>144</v>
      </c>
      <c r="K48" s="35"/>
      <c r="L48" s="37" t="s">
        <v>76</v>
      </c>
      <c r="M48" s="37"/>
      <c r="N48" s="37"/>
      <c r="O48" s="45">
        <f>O49</f>
        <v>0</v>
      </c>
      <c r="P48" s="37">
        <v>100</v>
      </c>
      <c r="Q48" s="45">
        <f>Q49</f>
        <v>4165000</v>
      </c>
      <c r="R48" s="37">
        <v>100</v>
      </c>
      <c r="S48" s="45">
        <f>S49</f>
        <v>14165000</v>
      </c>
      <c r="T48" s="37">
        <v>100</v>
      </c>
      <c r="U48" s="99">
        <f>U49</f>
        <v>14165000</v>
      </c>
      <c r="V48" s="32">
        <f t="shared" si="7"/>
        <v>100</v>
      </c>
      <c r="W48" s="36">
        <f t="shared" si="7"/>
        <v>100</v>
      </c>
      <c r="X48" s="36"/>
      <c r="Y48" s="44" t="s">
        <v>139</v>
      </c>
      <c r="Z48" s="38" t="s">
        <v>18</v>
      </c>
    </row>
    <row r="49" spans="1:26" ht="38.25" x14ac:dyDescent="0.25">
      <c r="A49" s="39">
        <v>7</v>
      </c>
      <c r="B49" s="65">
        <v>1</v>
      </c>
      <c r="C49" s="65">
        <v>2</v>
      </c>
      <c r="D49" s="39" t="s">
        <v>77</v>
      </c>
      <c r="E49" s="65">
        <v>3</v>
      </c>
      <c r="F49" s="65" t="s">
        <v>197</v>
      </c>
      <c r="G49" s="73"/>
      <c r="H49" s="41" t="s">
        <v>102</v>
      </c>
      <c r="I49" s="41" t="s">
        <v>102</v>
      </c>
      <c r="J49" s="41" t="s">
        <v>103</v>
      </c>
      <c r="K49" s="41" t="s">
        <v>103</v>
      </c>
      <c r="L49" s="65" t="s">
        <v>25</v>
      </c>
      <c r="M49" s="65" t="s">
        <v>25</v>
      </c>
      <c r="N49" s="65"/>
      <c r="O49" s="78"/>
      <c r="P49" s="65">
        <v>6</v>
      </c>
      <c r="Q49" s="66">
        <v>4165000</v>
      </c>
      <c r="R49" s="65">
        <v>6</v>
      </c>
      <c r="S49" s="78">
        <v>14165000</v>
      </c>
      <c r="T49" s="65">
        <v>6</v>
      </c>
      <c r="U49" s="100">
        <v>14165000</v>
      </c>
      <c r="V49" s="39">
        <f t="shared" si="7"/>
        <v>100</v>
      </c>
      <c r="W49" s="42">
        <f t="shared" si="7"/>
        <v>100</v>
      </c>
      <c r="X49" s="42"/>
      <c r="Y49" s="39" t="s">
        <v>139</v>
      </c>
      <c r="Z49" s="43" t="s">
        <v>22</v>
      </c>
    </row>
    <row r="50" spans="1:26" ht="38.25" x14ac:dyDescent="0.25">
      <c r="A50" s="29">
        <v>7</v>
      </c>
      <c r="B50" s="60">
        <v>1</v>
      </c>
      <c r="C50" s="60">
        <v>3</v>
      </c>
      <c r="D50" s="29"/>
      <c r="E50" s="60"/>
      <c r="F50" s="60"/>
      <c r="G50" s="75"/>
      <c r="H50" s="46" t="s">
        <v>104</v>
      </c>
      <c r="I50" s="46"/>
      <c r="J50" s="46" t="s">
        <v>131</v>
      </c>
      <c r="K50" s="46"/>
      <c r="L50" s="60" t="s">
        <v>90</v>
      </c>
      <c r="M50" s="60"/>
      <c r="N50" s="60"/>
      <c r="O50" s="72">
        <f>SUM(O52)</f>
        <v>0</v>
      </c>
      <c r="P50" s="60">
        <v>12</v>
      </c>
      <c r="Q50" s="72">
        <f>SUM(Q52)</f>
        <v>66680000</v>
      </c>
      <c r="R50" s="60">
        <v>12</v>
      </c>
      <c r="S50" s="72">
        <f>SUM(S52)</f>
        <v>176680000</v>
      </c>
      <c r="T50" s="60">
        <v>12</v>
      </c>
      <c r="U50" s="101">
        <f>U51</f>
        <v>176680000</v>
      </c>
      <c r="V50" s="27">
        <f t="shared" ref="V50:W51" si="8">T50/R50*100</f>
        <v>100</v>
      </c>
      <c r="W50" s="28">
        <f t="shared" si="8"/>
        <v>100</v>
      </c>
      <c r="X50" s="28"/>
      <c r="Y50" s="29" t="s">
        <v>139</v>
      </c>
      <c r="Z50" s="30" t="s">
        <v>16</v>
      </c>
    </row>
    <row r="51" spans="1:26" ht="25.5" x14ac:dyDescent="0.25">
      <c r="A51" s="29"/>
      <c r="B51" s="60"/>
      <c r="C51" s="60"/>
      <c r="D51" s="29"/>
      <c r="E51" s="60"/>
      <c r="F51" s="60"/>
      <c r="G51" s="75"/>
      <c r="H51" s="46"/>
      <c r="I51" s="46"/>
      <c r="J51" s="46" t="s">
        <v>105</v>
      </c>
      <c r="K51" s="46"/>
      <c r="L51" s="60" t="s">
        <v>76</v>
      </c>
      <c r="M51" s="60"/>
      <c r="N51" s="60"/>
      <c r="O51" s="61"/>
      <c r="P51" s="60">
        <v>100</v>
      </c>
      <c r="Q51" s="47"/>
      <c r="R51" s="60">
        <v>0</v>
      </c>
      <c r="S51" s="61">
        <v>0</v>
      </c>
      <c r="T51" s="60"/>
      <c r="U51" s="101">
        <f>U52</f>
        <v>176680000</v>
      </c>
      <c r="V51" s="27" t="e">
        <f t="shared" si="8"/>
        <v>#DIV/0!</v>
      </c>
      <c r="W51" s="28"/>
      <c r="X51" s="28"/>
      <c r="Y51" s="29" t="s">
        <v>139</v>
      </c>
      <c r="Z51" s="30" t="s">
        <v>16</v>
      </c>
    </row>
    <row r="52" spans="1:26" ht="25.5" x14ac:dyDescent="0.25">
      <c r="A52" s="44">
        <v>7</v>
      </c>
      <c r="B52" s="37">
        <v>1</v>
      </c>
      <c r="C52" s="37">
        <v>3</v>
      </c>
      <c r="D52" s="44" t="s">
        <v>17</v>
      </c>
      <c r="E52" s="37"/>
      <c r="F52" s="37"/>
      <c r="G52" s="74"/>
      <c r="H52" s="35" t="s">
        <v>106</v>
      </c>
      <c r="I52" s="35"/>
      <c r="J52" s="35" t="s">
        <v>145</v>
      </c>
      <c r="K52" s="35"/>
      <c r="L52" s="37" t="s">
        <v>76</v>
      </c>
      <c r="M52" s="37"/>
      <c r="N52" s="37"/>
      <c r="O52" s="45">
        <f>SUM(O54:O56)</f>
        <v>0</v>
      </c>
      <c r="P52" s="37">
        <v>100</v>
      </c>
      <c r="Q52" s="45">
        <f>SUM(Q54:Q56)</f>
        <v>66680000</v>
      </c>
      <c r="R52" s="37">
        <v>100</v>
      </c>
      <c r="S52" s="45">
        <f>SUM(S54:S56)</f>
        <v>176680000</v>
      </c>
      <c r="T52" s="37">
        <v>100</v>
      </c>
      <c r="U52" s="99">
        <f>U54+U55</f>
        <v>176680000</v>
      </c>
      <c r="V52" s="32">
        <f>T52/R52*100</f>
        <v>100</v>
      </c>
      <c r="W52" s="36">
        <f>U52/S52*100</f>
        <v>100</v>
      </c>
      <c r="X52" s="36"/>
      <c r="Y52" s="44" t="s">
        <v>139</v>
      </c>
      <c r="Z52" s="38" t="s">
        <v>18</v>
      </c>
    </row>
    <row r="53" spans="1:26" ht="25.5" x14ac:dyDescent="0.25">
      <c r="A53" s="39"/>
      <c r="B53" s="65"/>
      <c r="C53" s="65"/>
      <c r="D53" s="39"/>
      <c r="E53" s="65"/>
      <c r="F53" s="65"/>
      <c r="G53" s="67"/>
      <c r="H53" s="41"/>
      <c r="I53" s="41"/>
      <c r="J53" s="41" t="s">
        <v>146</v>
      </c>
      <c r="K53" s="41"/>
      <c r="L53" s="65" t="s">
        <v>76</v>
      </c>
      <c r="M53" s="65"/>
      <c r="N53" s="65"/>
      <c r="O53" s="78"/>
      <c r="P53" s="65">
        <v>100</v>
      </c>
      <c r="Q53" s="66">
        <v>0</v>
      </c>
      <c r="R53" s="65"/>
      <c r="S53" s="78"/>
      <c r="T53" s="65"/>
      <c r="U53" s="100"/>
      <c r="V53" s="39" t="e">
        <f t="shared" ref="V53:W58" si="9">T53/R53*100</f>
        <v>#DIV/0!</v>
      </c>
      <c r="W53" s="42"/>
      <c r="X53" s="42"/>
      <c r="Y53" s="39" t="s">
        <v>139</v>
      </c>
      <c r="Z53" s="43" t="s">
        <v>22</v>
      </c>
    </row>
    <row r="54" spans="1:26" ht="51" x14ac:dyDescent="0.25">
      <c r="A54" s="39">
        <v>7</v>
      </c>
      <c r="B54" s="65">
        <v>1</v>
      </c>
      <c r="C54" s="65">
        <v>3</v>
      </c>
      <c r="D54" s="39" t="s">
        <v>17</v>
      </c>
      <c r="E54" s="65">
        <v>1</v>
      </c>
      <c r="F54" s="65" t="s">
        <v>198</v>
      </c>
      <c r="G54" s="73"/>
      <c r="H54" s="41" t="s">
        <v>107</v>
      </c>
      <c r="I54" s="41" t="s">
        <v>107</v>
      </c>
      <c r="J54" s="41" t="s">
        <v>108</v>
      </c>
      <c r="K54" s="41" t="s">
        <v>126</v>
      </c>
      <c r="L54" s="65" t="s">
        <v>205</v>
      </c>
      <c r="M54" s="65" t="s">
        <v>205</v>
      </c>
      <c r="N54" s="65"/>
      <c r="O54" s="78"/>
      <c r="P54" s="65">
        <v>30</v>
      </c>
      <c r="Q54" s="66">
        <v>25230000</v>
      </c>
      <c r="R54" s="65">
        <v>30</v>
      </c>
      <c r="S54" s="78">
        <v>25230000</v>
      </c>
      <c r="T54" s="65">
        <v>30</v>
      </c>
      <c r="U54" s="100">
        <v>25230000</v>
      </c>
      <c r="V54" s="39">
        <f t="shared" si="9"/>
        <v>100</v>
      </c>
      <c r="W54" s="42">
        <f t="shared" si="9"/>
        <v>100</v>
      </c>
      <c r="X54" s="42"/>
      <c r="Y54" s="39" t="s">
        <v>139</v>
      </c>
      <c r="Z54" s="43" t="s">
        <v>22</v>
      </c>
    </row>
    <row r="55" spans="1:26" ht="38.25" x14ac:dyDescent="0.25">
      <c r="A55" s="39">
        <v>7</v>
      </c>
      <c r="B55" s="65">
        <v>1</v>
      </c>
      <c r="C55" s="65">
        <v>3</v>
      </c>
      <c r="D55" s="39" t="s">
        <v>17</v>
      </c>
      <c r="E55" s="65">
        <v>3</v>
      </c>
      <c r="F55" s="65" t="s">
        <v>199</v>
      </c>
      <c r="G55" s="73"/>
      <c r="H55" s="41" t="s">
        <v>109</v>
      </c>
      <c r="I55" s="41" t="s">
        <v>109</v>
      </c>
      <c r="J55" s="41" t="s">
        <v>110</v>
      </c>
      <c r="K55" s="41" t="s">
        <v>110</v>
      </c>
      <c r="L55" s="65" t="s">
        <v>25</v>
      </c>
      <c r="M55" s="65" t="s">
        <v>25</v>
      </c>
      <c r="N55" s="65"/>
      <c r="O55" s="78"/>
      <c r="P55" s="65">
        <v>8</v>
      </c>
      <c r="Q55" s="66">
        <v>41450000</v>
      </c>
      <c r="R55" s="65">
        <v>8</v>
      </c>
      <c r="S55" s="78">
        <v>151450000</v>
      </c>
      <c r="T55" s="65">
        <v>8</v>
      </c>
      <c r="U55" s="100">
        <v>151450000</v>
      </c>
      <c r="V55" s="39">
        <f t="shared" si="9"/>
        <v>100</v>
      </c>
      <c r="W55" s="42">
        <f t="shared" si="9"/>
        <v>100</v>
      </c>
      <c r="X55" s="42"/>
      <c r="Y55" s="39" t="s">
        <v>139</v>
      </c>
      <c r="Z55" s="43" t="s">
        <v>22</v>
      </c>
    </row>
    <row r="56" spans="1:26" ht="38.25" x14ac:dyDescent="0.25">
      <c r="A56" s="39"/>
      <c r="B56" s="65"/>
      <c r="C56" s="65"/>
      <c r="D56" s="39"/>
      <c r="E56" s="65"/>
      <c r="F56" s="65"/>
      <c r="G56" s="73"/>
      <c r="H56" s="41"/>
      <c r="I56" s="41"/>
      <c r="J56" s="41" t="s">
        <v>110</v>
      </c>
      <c r="K56" s="41"/>
      <c r="L56" s="65" t="s">
        <v>25</v>
      </c>
      <c r="M56" s="65"/>
      <c r="N56" s="65"/>
      <c r="O56" s="78"/>
      <c r="P56" s="65">
        <v>12</v>
      </c>
      <c r="Q56" s="66">
        <v>0</v>
      </c>
      <c r="R56" s="65">
        <v>12</v>
      </c>
      <c r="S56" s="78">
        <v>0</v>
      </c>
      <c r="T56" s="65"/>
      <c r="U56" s="100"/>
      <c r="V56" s="39">
        <f t="shared" si="9"/>
        <v>0</v>
      </c>
      <c r="W56" s="42" t="e">
        <f t="shared" si="9"/>
        <v>#DIV/0!</v>
      </c>
      <c r="X56" s="42"/>
      <c r="Y56" s="39" t="s">
        <v>139</v>
      </c>
      <c r="Z56" s="43" t="s">
        <v>22</v>
      </c>
    </row>
    <row r="57" spans="1:26" ht="38.25" x14ac:dyDescent="0.25">
      <c r="A57" s="29">
        <v>7</v>
      </c>
      <c r="B57" s="60">
        <v>1</v>
      </c>
      <c r="C57" s="60">
        <v>4</v>
      </c>
      <c r="D57" s="29"/>
      <c r="E57" s="60"/>
      <c r="F57" s="60"/>
      <c r="G57" s="75"/>
      <c r="H57" s="46" t="s">
        <v>111</v>
      </c>
      <c r="I57" s="46"/>
      <c r="J57" s="46" t="s">
        <v>127</v>
      </c>
      <c r="K57" s="46"/>
      <c r="L57" s="60" t="s">
        <v>76</v>
      </c>
      <c r="M57" s="60"/>
      <c r="N57" s="60"/>
      <c r="O57" s="72">
        <f>O59</f>
        <v>0</v>
      </c>
      <c r="P57" s="60">
        <v>100</v>
      </c>
      <c r="Q57" s="72">
        <f>Q59</f>
        <v>21300000</v>
      </c>
      <c r="R57" s="60">
        <v>100</v>
      </c>
      <c r="S57" s="72">
        <f>S59</f>
        <v>61300000</v>
      </c>
      <c r="T57" s="60">
        <v>69</v>
      </c>
      <c r="U57" s="101">
        <f>U59</f>
        <v>42550000</v>
      </c>
      <c r="V57" s="27">
        <f t="shared" si="9"/>
        <v>69</v>
      </c>
      <c r="W57" s="28">
        <f t="shared" si="9"/>
        <v>69.412724306688418</v>
      </c>
      <c r="X57" s="28" t="s">
        <v>212</v>
      </c>
      <c r="Y57" s="29" t="s">
        <v>139</v>
      </c>
      <c r="Z57" s="30" t="s">
        <v>16</v>
      </c>
    </row>
    <row r="58" spans="1:26" ht="25.5" x14ac:dyDescent="0.25">
      <c r="A58" s="29"/>
      <c r="B58" s="60"/>
      <c r="C58" s="60"/>
      <c r="D58" s="29"/>
      <c r="E58" s="60"/>
      <c r="F58" s="60"/>
      <c r="G58" s="75"/>
      <c r="H58" s="46"/>
      <c r="I58" s="46"/>
      <c r="J58" s="46" t="s">
        <v>147</v>
      </c>
      <c r="K58" s="46"/>
      <c r="L58" s="60" t="s">
        <v>76</v>
      </c>
      <c r="M58" s="60"/>
      <c r="N58" s="60"/>
      <c r="O58" s="61"/>
      <c r="P58" s="60">
        <v>100</v>
      </c>
      <c r="Q58" s="47"/>
      <c r="R58" s="60">
        <v>100</v>
      </c>
      <c r="S58" s="61"/>
      <c r="T58" s="60">
        <v>69</v>
      </c>
      <c r="U58" s="101">
        <f>U59</f>
        <v>42550000</v>
      </c>
      <c r="V58" s="27">
        <f t="shared" si="9"/>
        <v>69</v>
      </c>
      <c r="W58" s="28"/>
      <c r="X58" s="28"/>
      <c r="Y58" s="29" t="s">
        <v>139</v>
      </c>
      <c r="Z58" s="30" t="s">
        <v>16</v>
      </c>
    </row>
    <row r="59" spans="1:26" ht="38.25" x14ac:dyDescent="0.25">
      <c r="A59" s="44">
        <v>7</v>
      </c>
      <c r="B59" s="37">
        <v>1</v>
      </c>
      <c r="C59" s="37">
        <v>4</v>
      </c>
      <c r="D59" s="44" t="s">
        <v>17</v>
      </c>
      <c r="E59" s="37"/>
      <c r="F59" s="37"/>
      <c r="G59" s="74"/>
      <c r="H59" s="35" t="s">
        <v>112</v>
      </c>
      <c r="I59" s="35"/>
      <c r="J59" s="35" t="s">
        <v>148</v>
      </c>
      <c r="K59" s="35"/>
      <c r="L59" s="37" t="s">
        <v>76</v>
      </c>
      <c r="M59" s="37"/>
      <c r="N59" s="37"/>
      <c r="O59" s="45">
        <f>O60</f>
        <v>0</v>
      </c>
      <c r="P59" s="37">
        <v>100</v>
      </c>
      <c r="Q59" s="45">
        <f>Q60</f>
        <v>21300000</v>
      </c>
      <c r="R59" s="37">
        <v>100</v>
      </c>
      <c r="S59" s="45">
        <f>S60</f>
        <v>61300000</v>
      </c>
      <c r="T59" s="37">
        <v>69</v>
      </c>
      <c r="U59" s="99">
        <f>U60</f>
        <v>42550000</v>
      </c>
      <c r="V59" s="32">
        <f>T59/R59*100</f>
        <v>69</v>
      </c>
      <c r="W59" s="36">
        <f>U59/S59*100</f>
        <v>69.412724306688418</v>
      </c>
      <c r="X59" s="36"/>
      <c r="Y59" s="44" t="s">
        <v>139</v>
      </c>
      <c r="Z59" s="38" t="s">
        <v>18</v>
      </c>
    </row>
    <row r="60" spans="1:26" ht="63.75" x14ac:dyDescent="0.25">
      <c r="A60" s="39">
        <v>7</v>
      </c>
      <c r="B60" s="65">
        <v>1</v>
      </c>
      <c r="C60" s="65">
        <v>4</v>
      </c>
      <c r="D60" s="39" t="s">
        <v>17</v>
      </c>
      <c r="E60" s="65">
        <v>1</v>
      </c>
      <c r="F60" s="65" t="s">
        <v>200</v>
      </c>
      <c r="G60" s="73"/>
      <c r="H60" s="41" t="s">
        <v>113</v>
      </c>
      <c r="I60" s="41" t="s">
        <v>113</v>
      </c>
      <c r="J60" s="41" t="s">
        <v>114</v>
      </c>
      <c r="K60" s="41" t="s">
        <v>114</v>
      </c>
      <c r="L60" s="65" t="s">
        <v>25</v>
      </c>
      <c r="M60" s="65" t="s">
        <v>25</v>
      </c>
      <c r="N60" s="65"/>
      <c r="O60" s="78"/>
      <c r="P60" s="65">
        <v>12</v>
      </c>
      <c r="Q60" s="66">
        <v>21300000</v>
      </c>
      <c r="R60" s="65">
        <v>12</v>
      </c>
      <c r="S60" s="78">
        <v>61300000</v>
      </c>
      <c r="T60" s="65">
        <v>12</v>
      </c>
      <c r="U60" s="100">
        <v>42550000</v>
      </c>
      <c r="V60" s="39">
        <f>T60/R60*100</f>
        <v>100</v>
      </c>
      <c r="W60" s="42">
        <f>U60/S60*100</f>
        <v>69.412724306688418</v>
      </c>
      <c r="X60" s="42"/>
      <c r="Y60" s="39" t="s">
        <v>139</v>
      </c>
      <c r="Z60" s="43" t="s">
        <v>22</v>
      </c>
    </row>
    <row r="61" spans="1:26" ht="25.5" x14ac:dyDescent="0.25">
      <c r="A61" s="29"/>
      <c r="B61" s="60"/>
      <c r="C61" s="60"/>
      <c r="D61" s="29"/>
      <c r="E61" s="60"/>
      <c r="F61" s="60"/>
      <c r="G61" s="81"/>
      <c r="H61" s="46"/>
      <c r="I61" s="46"/>
      <c r="J61" s="46" t="s">
        <v>149</v>
      </c>
      <c r="K61" s="46"/>
      <c r="L61" s="60" t="s">
        <v>76</v>
      </c>
      <c r="M61" s="60"/>
      <c r="N61" s="60"/>
      <c r="O61" s="61">
        <v>0</v>
      </c>
      <c r="P61" s="60">
        <v>25</v>
      </c>
      <c r="Q61" s="61">
        <v>0</v>
      </c>
      <c r="R61" s="60"/>
      <c r="S61" s="61">
        <v>0</v>
      </c>
      <c r="T61" s="60"/>
      <c r="U61" s="101"/>
      <c r="V61" s="27" t="e">
        <f t="shared" ref="V61:W62" si="10">T61/R61*100</f>
        <v>#DIV/0!</v>
      </c>
      <c r="W61" s="28" t="e">
        <f t="shared" si="10"/>
        <v>#DIV/0!</v>
      </c>
      <c r="X61" s="28"/>
      <c r="Y61" s="29" t="s">
        <v>139</v>
      </c>
      <c r="Z61" s="30" t="s">
        <v>16</v>
      </c>
    </row>
    <row r="62" spans="1:26" ht="25.5" x14ac:dyDescent="0.25">
      <c r="A62" s="29">
        <v>7</v>
      </c>
      <c r="B62" s="60">
        <v>1</v>
      </c>
      <c r="C62" s="60">
        <v>5</v>
      </c>
      <c r="D62" s="29"/>
      <c r="E62" s="60"/>
      <c r="F62" s="60"/>
      <c r="G62" s="75"/>
      <c r="H62" s="46" t="s">
        <v>128</v>
      </c>
      <c r="I62" s="46"/>
      <c r="J62" s="46" t="s">
        <v>132</v>
      </c>
      <c r="K62" s="46"/>
      <c r="L62" s="60" t="s">
        <v>76</v>
      </c>
      <c r="M62" s="60"/>
      <c r="N62" s="60"/>
      <c r="O62" s="72">
        <f>O63</f>
        <v>0</v>
      </c>
      <c r="P62" s="60">
        <v>100</v>
      </c>
      <c r="Q62" s="72">
        <f>Q63</f>
        <v>0</v>
      </c>
      <c r="R62" s="60">
        <v>100</v>
      </c>
      <c r="S62" s="72">
        <f>S63</f>
        <v>25000000</v>
      </c>
      <c r="T62" s="60">
        <v>96</v>
      </c>
      <c r="U62" s="101">
        <f>U63</f>
        <v>23900000</v>
      </c>
      <c r="V62" s="27">
        <f t="shared" si="10"/>
        <v>96</v>
      </c>
      <c r="W62" s="28">
        <f t="shared" si="10"/>
        <v>95.6</v>
      </c>
      <c r="X62" s="28"/>
      <c r="Y62" s="29" t="s">
        <v>139</v>
      </c>
      <c r="Z62" s="30" t="s">
        <v>16</v>
      </c>
    </row>
    <row r="63" spans="1:26" ht="38.25" x14ac:dyDescent="0.25">
      <c r="A63" s="44">
        <v>7</v>
      </c>
      <c r="B63" s="37">
        <v>1</v>
      </c>
      <c r="C63" s="37">
        <v>5</v>
      </c>
      <c r="D63" s="44" t="s">
        <v>17</v>
      </c>
      <c r="E63" s="37"/>
      <c r="F63" s="37"/>
      <c r="G63" s="74"/>
      <c r="H63" s="35" t="s">
        <v>129</v>
      </c>
      <c r="I63" s="35"/>
      <c r="J63" s="35" t="s">
        <v>133</v>
      </c>
      <c r="K63" s="35"/>
      <c r="L63" s="37" t="s">
        <v>76</v>
      </c>
      <c r="M63" s="37"/>
      <c r="N63" s="37"/>
      <c r="O63" s="45">
        <f>O64</f>
        <v>0</v>
      </c>
      <c r="P63" s="37">
        <v>100</v>
      </c>
      <c r="Q63" s="45">
        <f>Q64</f>
        <v>0</v>
      </c>
      <c r="R63" s="37">
        <v>100</v>
      </c>
      <c r="S63" s="45">
        <f>S64</f>
        <v>25000000</v>
      </c>
      <c r="T63" s="37">
        <v>96</v>
      </c>
      <c r="U63" s="99">
        <f>U64</f>
        <v>23900000</v>
      </c>
      <c r="V63" s="32">
        <f t="shared" ref="V63:W66" si="11">T63/R63*100</f>
        <v>96</v>
      </c>
      <c r="W63" s="36">
        <f t="shared" si="11"/>
        <v>95.6</v>
      </c>
      <c r="X63" s="36"/>
      <c r="Y63" s="44" t="s">
        <v>139</v>
      </c>
      <c r="Z63" s="38" t="s">
        <v>18</v>
      </c>
    </row>
    <row r="64" spans="1:26" ht="127.5" x14ac:dyDescent="0.25">
      <c r="A64" s="39">
        <v>7</v>
      </c>
      <c r="B64" s="65">
        <v>1</v>
      </c>
      <c r="C64" s="65">
        <v>5</v>
      </c>
      <c r="D64" s="39" t="s">
        <v>17</v>
      </c>
      <c r="E64" s="65">
        <v>1</v>
      </c>
      <c r="F64" s="65" t="s">
        <v>206</v>
      </c>
      <c r="G64" s="73"/>
      <c r="H64" s="41" t="s">
        <v>130</v>
      </c>
      <c r="I64" s="41" t="s">
        <v>130</v>
      </c>
      <c r="J64" s="41" t="s">
        <v>134</v>
      </c>
      <c r="K64" s="41" t="s">
        <v>134</v>
      </c>
      <c r="L64" s="65" t="s">
        <v>39</v>
      </c>
      <c r="M64" s="65" t="s">
        <v>39</v>
      </c>
      <c r="N64" s="65"/>
      <c r="O64" s="78"/>
      <c r="P64" s="65"/>
      <c r="Q64" s="66">
        <v>0</v>
      </c>
      <c r="R64" s="65">
        <v>100</v>
      </c>
      <c r="S64" s="78">
        <v>25000000</v>
      </c>
      <c r="T64" s="65">
        <v>96</v>
      </c>
      <c r="U64" s="100">
        <v>23900000</v>
      </c>
      <c r="V64" s="39">
        <f t="shared" si="11"/>
        <v>96</v>
      </c>
      <c r="W64" s="42">
        <f t="shared" si="11"/>
        <v>95.6</v>
      </c>
      <c r="X64" s="42"/>
      <c r="Y64" s="39" t="s">
        <v>139</v>
      </c>
      <c r="Z64" s="43" t="s">
        <v>22</v>
      </c>
    </row>
    <row r="65" spans="1:27" ht="38.25" x14ac:dyDescent="0.25">
      <c r="A65" s="29">
        <v>7</v>
      </c>
      <c r="B65" s="60">
        <v>1</v>
      </c>
      <c r="C65" s="60">
        <v>6</v>
      </c>
      <c r="D65" s="29"/>
      <c r="E65" s="60"/>
      <c r="F65" s="60"/>
      <c r="G65" s="75"/>
      <c r="H65" s="46" t="s">
        <v>115</v>
      </c>
      <c r="I65" s="46"/>
      <c r="J65" s="46" t="s">
        <v>116</v>
      </c>
      <c r="K65" s="46"/>
      <c r="L65" s="60" t="s">
        <v>76</v>
      </c>
      <c r="M65" s="60"/>
      <c r="N65" s="60"/>
      <c r="O65" s="72">
        <f>O66</f>
        <v>0</v>
      </c>
      <c r="P65" s="60">
        <v>100</v>
      </c>
      <c r="Q65" s="72">
        <f>Q66</f>
        <v>18302000</v>
      </c>
      <c r="R65" s="60">
        <v>100</v>
      </c>
      <c r="S65" s="72">
        <f>S66</f>
        <v>18302000</v>
      </c>
      <c r="T65" s="60">
        <v>100</v>
      </c>
      <c r="U65" s="101">
        <f>U66</f>
        <v>18302000</v>
      </c>
      <c r="V65" s="27">
        <f t="shared" si="11"/>
        <v>100</v>
      </c>
      <c r="W65" s="28">
        <f t="shared" si="11"/>
        <v>100</v>
      </c>
      <c r="X65" s="28"/>
      <c r="Y65" s="29" t="s">
        <v>139</v>
      </c>
      <c r="Z65" s="30" t="s">
        <v>16</v>
      </c>
    </row>
    <row r="66" spans="1:27" ht="38.25" x14ac:dyDescent="0.25">
      <c r="A66" s="44">
        <v>7</v>
      </c>
      <c r="B66" s="37">
        <v>1</v>
      </c>
      <c r="C66" s="37">
        <v>6</v>
      </c>
      <c r="D66" s="44" t="s">
        <v>17</v>
      </c>
      <c r="E66" s="37"/>
      <c r="F66" s="37"/>
      <c r="G66" s="74"/>
      <c r="H66" s="35" t="s">
        <v>117</v>
      </c>
      <c r="I66" s="35"/>
      <c r="J66" s="35" t="s">
        <v>91</v>
      </c>
      <c r="K66" s="35"/>
      <c r="L66" s="37" t="s">
        <v>150</v>
      </c>
      <c r="M66" s="37"/>
      <c r="N66" s="37"/>
      <c r="O66" s="45">
        <f>SUM(O67:O72)</f>
        <v>0</v>
      </c>
      <c r="P66" s="37">
        <v>72</v>
      </c>
      <c r="Q66" s="45">
        <f>SUM(Q67:Q72)</f>
        <v>18302000</v>
      </c>
      <c r="R66" s="37">
        <v>100</v>
      </c>
      <c r="S66" s="45">
        <f>SUM(S67:S72)</f>
        <v>18302000</v>
      </c>
      <c r="T66" s="37">
        <v>100</v>
      </c>
      <c r="U66" s="99">
        <f>U67+U68+U69+U70+U71+U72</f>
        <v>18302000</v>
      </c>
      <c r="V66" s="32">
        <f t="shared" si="11"/>
        <v>100</v>
      </c>
      <c r="W66" s="36">
        <f t="shared" si="11"/>
        <v>100</v>
      </c>
      <c r="X66" s="36"/>
      <c r="Y66" s="44" t="s">
        <v>139</v>
      </c>
      <c r="Z66" s="38" t="s">
        <v>18</v>
      </c>
    </row>
    <row r="67" spans="1:27" ht="25.5" x14ac:dyDescent="0.25">
      <c r="A67" s="39">
        <v>7</v>
      </c>
      <c r="B67" s="65">
        <v>1</v>
      </c>
      <c r="C67" s="65">
        <v>6</v>
      </c>
      <c r="D67" s="39" t="s">
        <v>17</v>
      </c>
      <c r="E67" s="65">
        <v>2</v>
      </c>
      <c r="F67" s="65" t="s">
        <v>201</v>
      </c>
      <c r="G67" s="73"/>
      <c r="H67" s="41" t="s">
        <v>118</v>
      </c>
      <c r="I67" s="41" t="s">
        <v>118</v>
      </c>
      <c r="J67" s="41" t="s">
        <v>119</v>
      </c>
      <c r="K67" s="41" t="s">
        <v>119</v>
      </c>
      <c r="L67" s="65" t="s">
        <v>21</v>
      </c>
      <c r="M67" s="65" t="s">
        <v>21</v>
      </c>
      <c r="N67" s="65"/>
      <c r="O67" s="78"/>
      <c r="P67" s="65"/>
      <c r="Q67" s="66">
        <v>0</v>
      </c>
      <c r="R67" s="65"/>
      <c r="S67" s="78">
        <v>0</v>
      </c>
      <c r="T67" s="65"/>
      <c r="U67" s="100">
        <v>0</v>
      </c>
      <c r="V67" s="39" t="e">
        <f t="shared" ref="V67:W72" si="12">T67/R67*100</f>
        <v>#DIV/0!</v>
      </c>
      <c r="W67" s="42" t="e">
        <f t="shared" si="12"/>
        <v>#DIV/0!</v>
      </c>
      <c r="X67" s="42"/>
      <c r="Y67" s="39" t="s">
        <v>139</v>
      </c>
      <c r="Z67" s="43" t="s">
        <v>22</v>
      </c>
    </row>
    <row r="68" spans="1:27" ht="38.25" x14ac:dyDescent="0.25">
      <c r="A68" s="39">
        <v>7</v>
      </c>
      <c r="B68" s="65">
        <v>1</v>
      </c>
      <c r="C68" s="65">
        <v>6</v>
      </c>
      <c r="D68" s="39" t="s">
        <v>17</v>
      </c>
      <c r="E68" s="65">
        <v>3</v>
      </c>
      <c r="F68" s="65" t="s">
        <v>202</v>
      </c>
      <c r="G68" s="73"/>
      <c r="H68" s="41" t="s">
        <v>120</v>
      </c>
      <c r="I68" s="41" t="s">
        <v>120</v>
      </c>
      <c r="J68" s="41" t="s">
        <v>121</v>
      </c>
      <c r="K68" s="41" t="s">
        <v>121</v>
      </c>
      <c r="L68" s="65" t="s">
        <v>21</v>
      </c>
      <c r="M68" s="65" t="s">
        <v>21</v>
      </c>
      <c r="N68" s="65"/>
      <c r="O68" s="78"/>
      <c r="P68" s="65">
        <v>20</v>
      </c>
      <c r="Q68" s="66">
        <v>2000000</v>
      </c>
      <c r="R68" s="65">
        <v>20</v>
      </c>
      <c r="S68" s="78">
        <v>2000000</v>
      </c>
      <c r="T68" s="65">
        <v>20</v>
      </c>
      <c r="U68" s="100">
        <v>2000000</v>
      </c>
      <c r="V68" s="39">
        <f t="shared" si="12"/>
        <v>100</v>
      </c>
      <c r="W68" s="42">
        <f t="shared" si="12"/>
        <v>100</v>
      </c>
      <c r="X68" s="42"/>
      <c r="Y68" s="39" t="s">
        <v>139</v>
      </c>
      <c r="Z68" s="43" t="s">
        <v>22</v>
      </c>
    </row>
    <row r="69" spans="1:27" ht="38.25" x14ac:dyDescent="0.25">
      <c r="A69" s="39">
        <v>7</v>
      </c>
      <c r="B69" s="65">
        <v>1</v>
      </c>
      <c r="C69" s="65">
        <v>6</v>
      </c>
      <c r="D69" s="39" t="s">
        <v>17</v>
      </c>
      <c r="E69" s="65">
        <v>5</v>
      </c>
      <c r="F69" s="65" t="s">
        <v>203</v>
      </c>
      <c r="G69" s="73"/>
      <c r="H69" s="41" t="s">
        <v>122</v>
      </c>
      <c r="I69" s="41" t="s">
        <v>122</v>
      </c>
      <c r="J69" s="41" t="s">
        <v>123</v>
      </c>
      <c r="K69" s="41" t="s">
        <v>123</v>
      </c>
      <c r="L69" s="65" t="s">
        <v>21</v>
      </c>
      <c r="M69" s="65" t="s">
        <v>21</v>
      </c>
      <c r="N69" s="65"/>
      <c r="O69" s="78"/>
      <c r="P69" s="65"/>
      <c r="Q69" s="66">
        <v>0</v>
      </c>
      <c r="R69" s="65"/>
      <c r="S69" s="78">
        <v>0</v>
      </c>
      <c r="T69" s="65"/>
      <c r="U69" s="100">
        <v>0</v>
      </c>
      <c r="V69" s="39" t="e">
        <f t="shared" si="12"/>
        <v>#DIV/0!</v>
      </c>
      <c r="W69" s="42" t="e">
        <f t="shared" si="12"/>
        <v>#DIV/0!</v>
      </c>
      <c r="X69" s="42"/>
      <c r="Y69" s="39" t="s">
        <v>139</v>
      </c>
      <c r="Z69" s="43" t="s">
        <v>22</v>
      </c>
    </row>
    <row r="70" spans="1:27" ht="25.5" x14ac:dyDescent="0.25">
      <c r="A70" s="39">
        <v>7</v>
      </c>
      <c r="B70" s="65">
        <v>1</v>
      </c>
      <c r="C70" s="65">
        <v>6</v>
      </c>
      <c r="D70" s="39" t="s">
        <v>17</v>
      </c>
      <c r="E70" s="39">
        <v>6</v>
      </c>
      <c r="F70" s="39" t="s">
        <v>207</v>
      </c>
      <c r="G70" s="40"/>
      <c r="H70" s="64" t="s">
        <v>135</v>
      </c>
      <c r="I70" s="64" t="s">
        <v>135</v>
      </c>
      <c r="J70" s="64" t="s">
        <v>136</v>
      </c>
      <c r="K70" s="64" t="s">
        <v>136</v>
      </c>
      <c r="L70" s="39" t="s">
        <v>21</v>
      </c>
      <c r="M70" s="39" t="s">
        <v>21</v>
      </c>
      <c r="N70" s="65"/>
      <c r="O70" s="78"/>
      <c r="P70" s="65"/>
      <c r="Q70" s="66">
        <v>0</v>
      </c>
      <c r="R70" s="65"/>
      <c r="S70" s="78">
        <v>0</v>
      </c>
      <c r="T70" s="65"/>
      <c r="U70" s="100">
        <v>0</v>
      </c>
      <c r="V70" s="39" t="e">
        <f t="shared" si="12"/>
        <v>#DIV/0!</v>
      </c>
      <c r="W70" s="42" t="e">
        <f t="shared" si="12"/>
        <v>#DIV/0!</v>
      </c>
      <c r="X70" s="42"/>
      <c r="Y70" s="39" t="s">
        <v>139</v>
      </c>
      <c r="Z70" s="43" t="s">
        <v>22</v>
      </c>
    </row>
    <row r="71" spans="1:27" ht="38.25" x14ac:dyDescent="0.25">
      <c r="A71" s="39">
        <v>7</v>
      </c>
      <c r="B71" s="65">
        <v>1</v>
      </c>
      <c r="C71" s="65">
        <v>6</v>
      </c>
      <c r="D71" s="39" t="s">
        <v>17</v>
      </c>
      <c r="E71" s="65">
        <v>13</v>
      </c>
      <c r="F71" s="65" t="s">
        <v>204</v>
      </c>
      <c r="G71" s="73"/>
      <c r="H71" s="41" t="s">
        <v>124</v>
      </c>
      <c r="I71" s="41" t="s">
        <v>124</v>
      </c>
      <c r="J71" s="41" t="s">
        <v>125</v>
      </c>
      <c r="K71" s="41" t="s">
        <v>125</v>
      </c>
      <c r="L71" s="65" t="s">
        <v>21</v>
      </c>
      <c r="M71" s="65" t="s">
        <v>21</v>
      </c>
      <c r="N71" s="65"/>
      <c r="O71" s="78"/>
      <c r="P71" s="65"/>
      <c r="Q71" s="66">
        <v>0</v>
      </c>
      <c r="R71" s="65"/>
      <c r="S71" s="78">
        <v>0</v>
      </c>
      <c r="T71" s="65"/>
      <c r="U71" s="100">
        <v>0</v>
      </c>
      <c r="V71" s="39" t="e">
        <f t="shared" si="12"/>
        <v>#DIV/0!</v>
      </c>
      <c r="W71" s="42" t="e">
        <f t="shared" si="12"/>
        <v>#DIV/0!</v>
      </c>
      <c r="X71" s="42"/>
      <c r="Y71" s="39" t="s">
        <v>139</v>
      </c>
      <c r="Z71" s="43" t="s">
        <v>22</v>
      </c>
    </row>
    <row r="72" spans="1:27" ht="38.25" x14ac:dyDescent="0.25">
      <c r="A72" s="39">
        <v>7</v>
      </c>
      <c r="B72" s="65">
        <v>1</v>
      </c>
      <c r="C72" s="65">
        <v>6</v>
      </c>
      <c r="D72" s="39" t="s">
        <v>17</v>
      </c>
      <c r="E72" s="65">
        <v>16</v>
      </c>
      <c r="F72" s="65"/>
      <c r="G72" s="73"/>
      <c r="H72" s="41" t="s">
        <v>151</v>
      </c>
      <c r="I72" s="41"/>
      <c r="J72" s="41" t="s">
        <v>152</v>
      </c>
      <c r="K72" s="41"/>
      <c r="L72" s="65" t="s">
        <v>21</v>
      </c>
      <c r="M72" s="65"/>
      <c r="N72" s="65"/>
      <c r="O72" s="78"/>
      <c r="P72" s="65">
        <v>20</v>
      </c>
      <c r="Q72" s="66">
        <v>16302000</v>
      </c>
      <c r="R72" s="65">
        <v>20</v>
      </c>
      <c r="S72" s="78">
        <v>16302000</v>
      </c>
      <c r="T72" s="65">
        <v>20</v>
      </c>
      <c r="U72" s="100">
        <v>16302000</v>
      </c>
      <c r="V72" s="39">
        <f t="shared" si="12"/>
        <v>100</v>
      </c>
      <c r="W72" s="42">
        <f t="shared" si="12"/>
        <v>100</v>
      </c>
      <c r="X72" s="42"/>
      <c r="Y72" s="39" t="s">
        <v>139</v>
      </c>
      <c r="Z72" s="43" t="s">
        <v>22</v>
      </c>
    </row>
    <row r="73" spans="1:27" x14ac:dyDescent="0.25">
      <c r="S73" s="86"/>
      <c r="AA73" s="25"/>
    </row>
    <row r="74" spans="1:27" x14ac:dyDescent="0.25">
      <c r="AA74" s="25"/>
    </row>
    <row r="75" spans="1:27" x14ac:dyDescent="0.25">
      <c r="AA75" s="25"/>
    </row>
    <row r="76" spans="1:27" x14ac:dyDescent="0.25">
      <c r="AA76" s="25"/>
    </row>
    <row r="77" spans="1:27" x14ac:dyDescent="0.25">
      <c r="AA77" s="25"/>
    </row>
    <row r="78" spans="1:27" x14ac:dyDescent="0.25">
      <c r="AA78" s="25"/>
    </row>
  </sheetData>
  <autoFilter ref="A8:AB72" xr:uid="{C3C34510-9364-4AFD-8E51-2C504530BA03}"/>
  <mergeCells count="16">
    <mergeCell ref="A1:Y1"/>
    <mergeCell ref="A2:Y2"/>
    <mergeCell ref="A5:E7"/>
    <mergeCell ref="G5:G7"/>
    <mergeCell ref="H5:I6"/>
    <mergeCell ref="N5:U5"/>
    <mergeCell ref="V5:W6"/>
    <mergeCell ref="Y5:Y7"/>
    <mergeCell ref="F5:F7"/>
    <mergeCell ref="J5:K6"/>
    <mergeCell ref="L5:M6"/>
    <mergeCell ref="T6:U6"/>
    <mergeCell ref="N6:O6"/>
    <mergeCell ref="P6:Q6"/>
    <mergeCell ref="R6:S6"/>
    <mergeCell ref="X5:X6"/>
  </mergeCells>
  <printOptions horizontalCentered="1"/>
  <pageMargins left="0.35433070866141736" right="0.35433070866141736" top="0.47244094488188981" bottom="0.39370078740157483" header="0.31496062992125984" footer="0.31496062992125984"/>
  <pageSetup paperSize="5" scale="4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EVAL PROGRAM DAN KEGIATAN</vt:lpstr>
      <vt:lpstr>'EVAL PROGRAM DAN KEGIATAN'!Print_Area</vt:lpstr>
      <vt:lpstr>'EVAL PROGRAM DAN KEGIATAN'!Print_Titles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Bappeda Rembang</dc:creator>
  <cp:lastModifiedBy>ACER</cp:lastModifiedBy>
  <cp:lastPrinted>2024-01-08T00:47:46Z</cp:lastPrinted>
  <dcterms:created xsi:type="dcterms:W3CDTF">2023-11-30T05:59:52Z</dcterms:created>
  <dcterms:modified xsi:type="dcterms:W3CDTF">2024-05-23T07:12:25Z</dcterms:modified>
</cp:coreProperties>
</file>